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tacifs01\utz_homes$\utz_steiners\My Documents\CMI\cfa3fa912f904b0e812e4c7608549875\"/>
    </mc:Choice>
  </mc:AlternateContent>
  <xr:revisionPtr revIDLastSave="0" documentId="13_ncr:1_{D86A68AD-4292-43C3-B58D-F55A6FDF3FDE}" xr6:coauthVersionLast="47" xr6:coauthVersionMax="47" xr10:uidLastSave="{00000000-0000-0000-0000-000000000000}"/>
  <bookViews>
    <workbookView visibility="hidden" xWindow="-28920" yWindow="-120" windowWidth="29040" windowHeight="15840" xr2:uid="{00000000-000D-0000-FFFF-FFFF00000000}"/>
    <workbookView xWindow="-120" yWindow="-120" windowWidth="29040" windowHeight="15840" xr2:uid="{37DD5971-A7F7-4F18-AC07-D2ED90BACADF}"/>
  </bookViews>
  <sheets>
    <sheet name="Reservationsformular" sheetId="2" r:id="rId1"/>
  </sheets>
  <definedNames>
    <definedName name="_xlnm.Print_Area" localSheetId="0">Reservationsformular!$A$1:$CT$150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2" l="1"/>
  <c r="O39" i="2"/>
  <c r="O48" i="2" l="1"/>
  <c r="J67" i="2" l="1"/>
  <c r="J66" i="2"/>
  <c r="F70" i="2" l="1"/>
  <c r="G70" i="2" s="1"/>
  <c r="K70" i="2" s="1"/>
  <c r="E70" i="2"/>
  <c r="F69" i="2"/>
  <c r="G69" i="2" s="1"/>
  <c r="K69" i="2" s="1"/>
  <c r="E69" i="2"/>
  <c r="F68" i="2"/>
  <c r="G68" i="2" s="1"/>
  <c r="K68" i="2" s="1"/>
  <c r="E68" i="2"/>
  <c r="F67" i="2"/>
  <c r="E67" i="2"/>
  <c r="F66" i="2"/>
  <c r="E66" i="2"/>
  <c r="G66" i="2" s="1"/>
  <c r="K66" i="2" s="1"/>
  <c r="G67" i="2" l="1"/>
  <c r="K67" i="2" s="1"/>
  <c r="J57" i="2"/>
  <c r="J61" i="2"/>
  <c r="K61" i="2" s="1"/>
  <c r="I61" i="2"/>
  <c r="J60" i="2"/>
  <c r="K60" i="2" s="1"/>
  <c r="I60" i="2"/>
  <c r="J59" i="2"/>
  <c r="I59" i="2"/>
  <c r="I57" i="2"/>
  <c r="I58" i="2"/>
  <c r="J58" i="2"/>
  <c r="K58" i="2" s="1"/>
  <c r="K55" i="2"/>
  <c r="K59" i="2" l="1"/>
  <c r="K57" i="2"/>
  <c r="CN62" i="2" l="1"/>
  <c r="CO61" i="2" s="1"/>
  <c r="O49" i="2"/>
  <c r="O47" i="2"/>
  <c r="O46" i="2"/>
  <c r="O45" i="2"/>
  <c r="O44" i="2"/>
  <c r="O43" i="2"/>
  <c r="O42" i="2"/>
  <c r="O41" i="2"/>
  <c r="O40" i="2"/>
  <c r="O38" i="2"/>
  <c r="O36" i="2"/>
  <c r="O35" i="2"/>
  <c r="P34" i="2"/>
  <c r="O34" i="2"/>
  <c r="O50" i="2"/>
  <c r="CO58" i="2" l="1"/>
  <c r="CO59" i="2"/>
  <c r="CO60" i="2"/>
  <c r="CO57" i="2"/>
  <c r="BI70" i="2"/>
  <c r="BI69" i="2"/>
  <c r="BI68" i="2"/>
  <c r="BI67" i="2"/>
  <c r="BI66" i="2"/>
  <c r="CR70" i="2" l="1"/>
  <c r="CQ70" i="2" s="1"/>
  <c r="CR69" i="2"/>
  <c r="CQ69" i="2" s="1"/>
  <c r="CR68" i="2"/>
  <c r="CQ68" i="2" s="1"/>
  <c r="CR67" i="2"/>
  <c r="CQ67" i="2" s="1"/>
  <c r="CR66" i="2"/>
  <c r="CQ66" i="2" s="1"/>
  <c r="BU70" i="2"/>
  <c r="BU69" i="2"/>
  <c r="BU68" i="2"/>
  <c r="BU67" i="2"/>
  <c r="BU66" i="2"/>
  <c r="CA70" i="2"/>
  <c r="CA69" i="2"/>
  <c r="CA68" i="2"/>
  <c r="CA67" i="2"/>
  <c r="CA66" i="2"/>
  <c r="BX70" i="2"/>
  <c r="BX69" i="2"/>
  <c r="BX68" i="2"/>
  <c r="BX67" i="2"/>
  <c r="BX66" i="2"/>
  <c r="BR70" i="2"/>
  <c r="BR69" i="2"/>
  <c r="BR68" i="2"/>
  <c r="BR67" i="2"/>
  <c r="BR66" i="2"/>
  <c r="BL70" i="2"/>
  <c r="BL69" i="2"/>
  <c r="BL68" i="2"/>
  <c r="BL67" i="2"/>
  <c r="BL66" i="2"/>
  <c r="BF70" i="2"/>
  <c r="BF69" i="2"/>
  <c r="BF68" i="2"/>
  <c r="BF67" i="2"/>
  <c r="BF66" i="2"/>
  <c r="AK70" i="2"/>
  <c r="AK69" i="2"/>
  <c r="AK68" i="2"/>
  <c r="AK67" i="2"/>
  <c r="AK66" i="2"/>
  <c r="AH70" i="2"/>
  <c r="AH69" i="2"/>
  <c r="AH68" i="2"/>
  <c r="AH67" i="2"/>
  <c r="AH66" i="2"/>
  <c r="AE70" i="2"/>
  <c r="AE69" i="2"/>
  <c r="AE68" i="2"/>
  <c r="AE67" i="2"/>
  <c r="AE66" i="2"/>
  <c r="AB70" i="2"/>
  <c r="AB69" i="2"/>
  <c r="AB68" i="2"/>
  <c r="AB67" i="2"/>
  <c r="AB66" i="2"/>
  <c r="Y70" i="2"/>
  <c r="Y69" i="2"/>
  <c r="Y68" i="2"/>
  <c r="Y67" i="2"/>
  <c r="Y66" i="2"/>
  <c r="V70" i="2"/>
  <c r="V69" i="2"/>
  <c r="V68" i="2"/>
  <c r="V67" i="2"/>
  <c r="V66" i="2"/>
  <c r="CQ57" i="2"/>
  <c r="AZ70" i="2"/>
  <c r="AZ69" i="2"/>
  <c r="AZ68" i="2"/>
  <c r="AZ67" i="2"/>
  <c r="AZ66" i="2"/>
  <c r="BC70" i="2"/>
  <c r="BC69" i="2"/>
  <c r="BC68" i="2"/>
  <c r="BC67" i="2"/>
  <c r="BC66" i="2"/>
  <c r="AQ70" i="2"/>
  <c r="AQ69" i="2"/>
  <c r="AQ68" i="2"/>
  <c r="AQ67" i="2"/>
  <c r="AQ66" i="2"/>
  <c r="AW70" i="2"/>
  <c r="AW69" i="2"/>
  <c r="AW68" i="2"/>
  <c r="AW67" i="2"/>
  <c r="AW66" i="2"/>
  <c r="AN70" i="2"/>
  <c r="AN69" i="2"/>
  <c r="AN68" i="2"/>
  <c r="AN67" i="2"/>
  <c r="AN66" i="2"/>
  <c r="BO66" i="2"/>
  <c r="BO70" i="2"/>
  <c r="BO69" i="2"/>
  <c r="BO68" i="2"/>
  <c r="BO67" i="2"/>
  <c r="AT70" i="2"/>
  <c r="AT69" i="2"/>
  <c r="AT68" i="2"/>
  <c r="AT67" i="2"/>
  <c r="AT66" i="2"/>
  <c r="CQ61" i="2" l="1"/>
  <c r="CQ60" i="2"/>
  <c r="CQ59" i="2"/>
  <c r="CQ58" i="2"/>
  <c r="I70" i="2" l="1"/>
  <c r="I69" i="2"/>
  <c r="M70" i="2" l="1"/>
  <c r="N70" i="2"/>
  <c r="M69" i="2"/>
  <c r="N69" i="2"/>
  <c r="L57" i="2" l="1"/>
  <c r="L61" i="2"/>
  <c r="L60" i="2"/>
  <c r="L59" i="2"/>
  <c r="O51" i="2" l="1"/>
  <c r="M60" i="2"/>
  <c r="M57" i="2"/>
  <c r="I66" i="2" s="1"/>
  <c r="M59" i="2"/>
  <c r="M61" i="2"/>
  <c r="O66" i="2" l="1"/>
  <c r="AM66" i="2" s="1"/>
  <c r="P69" i="2"/>
  <c r="P70" i="2"/>
  <c r="P68" i="2"/>
  <c r="P67" i="2"/>
  <c r="P66" i="2"/>
  <c r="O67" i="2"/>
  <c r="BH67" i="2" s="1"/>
  <c r="O70" i="2"/>
  <c r="AA70" i="2" s="1"/>
  <c r="O69" i="2"/>
  <c r="AJ69" i="2" s="1"/>
  <c r="O68" i="2"/>
  <c r="BQ68" i="2" s="1"/>
  <c r="U57" i="2"/>
  <c r="CM57" i="2"/>
  <c r="BH61" i="2"/>
  <c r="BH60" i="2"/>
  <c r="BH59" i="2"/>
  <c r="N66" i="2"/>
  <c r="BH57" i="2"/>
  <c r="AM57" i="2"/>
  <c r="AM58" i="2"/>
  <c r="AM60" i="2"/>
  <c r="AM61" i="2"/>
  <c r="AM59" i="2"/>
  <c r="I68" i="2"/>
  <c r="CE70" i="2"/>
  <c r="CG69" i="2"/>
  <c r="CI68" i="2"/>
  <c r="CK67" i="2"/>
  <c r="CM66" i="2"/>
  <c r="CI69" i="2"/>
  <c r="CC70" i="2"/>
  <c r="CE69" i="2"/>
  <c r="CG68" i="2"/>
  <c r="CI67" i="2"/>
  <c r="CK66" i="2"/>
  <c r="CM67" i="2"/>
  <c r="CC69" i="2"/>
  <c r="CE68" i="2"/>
  <c r="CG67" i="2"/>
  <c r="CI66" i="2"/>
  <c r="CG70" i="2"/>
  <c r="CC68" i="2"/>
  <c r="CE67" i="2"/>
  <c r="CG66" i="2"/>
  <c r="CK68" i="2"/>
  <c r="CM70" i="2"/>
  <c r="CC67" i="2"/>
  <c r="CE66" i="2"/>
  <c r="CI70" i="2"/>
  <c r="CK69" i="2"/>
  <c r="CM68" i="2"/>
  <c r="CK70" i="2"/>
  <c r="CM69" i="2"/>
  <c r="CC66" i="2"/>
  <c r="CM61" i="2"/>
  <c r="BT61" i="2"/>
  <c r="CI60" i="2"/>
  <c r="BN60" i="2"/>
  <c r="CE59" i="2"/>
  <c r="BE59" i="2"/>
  <c r="BT57" i="2"/>
  <c r="AV61" i="2"/>
  <c r="AS58" i="2"/>
  <c r="CG59" i="2"/>
  <c r="CK61" i="2"/>
  <c r="BQ61" i="2"/>
  <c r="CG60" i="2"/>
  <c r="BK60" i="2"/>
  <c r="CC59" i="2"/>
  <c r="BB59" i="2"/>
  <c r="CK57" i="2"/>
  <c r="BQ57" i="2"/>
  <c r="AV60" i="2"/>
  <c r="AS57" i="2"/>
  <c r="BK59" i="2"/>
  <c r="AY57" i="2"/>
  <c r="CI61" i="2"/>
  <c r="BN61" i="2"/>
  <c r="CE60" i="2"/>
  <c r="BE60" i="2"/>
  <c r="BZ59" i="2"/>
  <c r="CM58" i="2"/>
  <c r="CI57" i="2"/>
  <c r="BN57" i="2"/>
  <c r="BB57" i="2"/>
  <c r="AV59" i="2"/>
  <c r="AP61" i="2"/>
  <c r="CK60" i="2"/>
  <c r="BW57" i="2"/>
  <c r="CG61" i="2"/>
  <c r="BK61" i="2"/>
  <c r="CC60" i="2"/>
  <c r="BB60" i="2"/>
  <c r="BW59" i="2"/>
  <c r="CK58" i="2"/>
  <c r="CG57" i="2"/>
  <c r="BK57" i="2"/>
  <c r="AY61" i="2"/>
  <c r="AV58" i="2"/>
  <c r="AP60" i="2"/>
  <c r="BQ60" i="2"/>
  <c r="AS59" i="2"/>
  <c r="CE61" i="2"/>
  <c r="BE61" i="2"/>
  <c r="BZ60" i="2"/>
  <c r="CM59" i="2"/>
  <c r="BT59" i="2"/>
  <c r="CI58" i="2"/>
  <c r="BN58" i="2"/>
  <c r="CC57" i="2"/>
  <c r="BE57" i="2"/>
  <c r="AY60" i="2"/>
  <c r="AV57" i="2"/>
  <c r="AP59" i="2"/>
  <c r="AP58" i="2"/>
  <c r="BB58" i="2"/>
  <c r="CC61" i="2"/>
  <c r="BB61" i="2"/>
  <c r="BW60" i="2"/>
  <c r="CK59" i="2"/>
  <c r="BQ59" i="2"/>
  <c r="CG58" i="2"/>
  <c r="CE57" i="2"/>
  <c r="U61" i="2"/>
  <c r="AY59" i="2"/>
  <c r="AS61" i="2"/>
  <c r="U59" i="2"/>
  <c r="BZ61" i="2"/>
  <c r="CM60" i="2"/>
  <c r="BT60" i="2"/>
  <c r="CI59" i="2"/>
  <c r="BN59" i="2"/>
  <c r="CE58" i="2"/>
  <c r="BZ57" i="2"/>
  <c r="U60" i="2"/>
  <c r="AY58" i="2"/>
  <c r="AS60" i="2"/>
  <c r="BW61" i="2"/>
  <c r="CC58" i="2"/>
  <c r="AP57" i="2"/>
  <c r="AJ59" i="2"/>
  <c r="AD61" i="2"/>
  <c r="AA59" i="2"/>
  <c r="AJ61" i="2"/>
  <c r="AJ60" i="2"/>
  <c r="AD60" i="2"/>
  <c r="AG60" i="2"/>
  <c r="AD57" i="2"/>
  <c r="AA57" i="2"/>
  <c r="AJ57" i="2"/>
  <c r="AD59" i="2"/>
  <c r="AG59" i="2"/>
  <c r="AA60" i="2"/>
  <c r="AG61" i="2"/>
  <c r="AG57" i="2"/>
  <c r="AA61" i="2"/>
  <c r="X61" i="2"/>
  <c r="X59" i="2"/>
  <c r="X57" i="2"/>
  <c r="X60" i="2"/>
  <c r="AD67" i="2" l="1"/>
  <c r="AS68" i="2"/>
  <c r="AP68" i="2"/>
  <c r="AY68" i="2"/>
  <c r="AV68" i="2"/>
  <c r="BZ67" i="2"/>
  <c r="AP66" i="2"/>
  <c r="AY66" i="2"/>
  <c r="AV66" i="2"/>
  <c r="AS66" i="2"/>
  <c r="AP69" i="2"/>
  <c r="AS69" i="2"/>
  <c r="AY69" i="2"/>
  <c r="AV69" i="2"/>
  <c r="AY70" i="2"/>
  <c r="AV70" i="2"/>
  <c r="AS70" i="2"/>
  <c r="AP70" i="2"/>
  <c r="AS67" i="2"/>
  <c r="AV67" i="2"/>
  <c r="AP67" i="2"/>
  <c r="AY67" i="2"/>
  <c r="AD70" i="2"/>
  <c r="AJ67" i="2"/>
  <c r="BQ67" i="2"/>
  <c r="BB67" i="2"/>
  <c r="BN68" i="2"/>
  <c r="AM67" i="2"/>
  <c r="AG67" i="2"/>
  <c r="BT67" i="2"/>
  <c r="BE67" i="2"/>
  <c r="AA68" i="2"/>
  <c r="BN67" i="2"/>
  <c r="BW67" i="2"/>
  <c r="BK67" i="2"/>
  <c r="AA67" i="2"/>
  <c r="U70" i="2"/>
  <c r="BW70" i="2"/>
  <c r="AG70" i="2"/>
  <c r="BZ70" i="2"/>
  <c r="BE70" i="2"/>
  <c r="AM70" i="2"/>
  <c r="BT70" i="2"/>
  <c r="X70" i="2"/>
  <c r="BH69" i="2"/>
  <c r="BH70" i="2"/>
  <c r="BN70" i="2"/>
  <c r="BQ70" i="2"/>
  <c r="BK70" i="2"/>
  <c r="AJ70" i="2"/>
  <c r="BB70" i="2"/>
  <c r="BH68" i="2"/>
  <c r="BW68" i="2"/>
  <c r="U68" i="2"/>
  <c r="AD68" i="2"/>
  <c r="X68" i="2"/>
  <c r="AM68" i="2"/>
  <c r="BE68" i="2"/>
  <c r="BT68" i="2"/>
  <c r="BK68" i="2"/>
  <c r="BZ68" i="2"/>
  <c r="AJ68" i="2"/>
  <c r="AG68" i="2"/>
  <c r="BB68" i="2"/>
  <c r="U69" i="2"/>
  <c r="AM69" i="2"/>
  <c r="BZ69" i="2"/>
  <c r="BN69" i="2"/>
  <c r="BE69" i="2"/>
  <c r="BW69" i="2"/>
  <c r="X69" i="2"/>
  <c r="BB69" i="2"/>
  <c r="BT69" i="2"/>
  <c r="AA69" i="2"/>
  <c r="BQ69" i="2"/>
  <c r="BK69" i="2"/>
  <c r="AD69" i="2"/>
  <c r="AG69" i="2"/>
  <c r="BZ66" i="2"/>
  <c r="BW66" i="2"/>
  <c r="BN66" i="2"/>
  <c r="BB66" i="2"/>
  <c r="BQ66" i="2"/>
  <c r="CT70" i="2"/>
  <c r="CT69" i="2"/>
  <c r="CT61" i="2"/>
  <c r="CT60" i="2"/>
  <c r="CT59" i="2"/>
  <c r="CT57" i="2"/>
  <c r="M66" i="2"/>
  <c r="U66" i="2" s="1"/>
  <c r="AD66" i="2"/>
  <c r="AG66" i="2"/>
  <c r="BT66" i="2"/>
  <c r="M68" i="2"/>
  <c r="N68" i="2"/>
  <c r="CT68" i="2" l="1"/>
  <c r="X67" i="2"/>
  <c r="BH66" i="2"/>
  <c r="BE66" i="2"/>
  <c r="BK66" i="2"/>
  <c r="AA66" i="2"/>
  <c r="X66" i="2"/>
  <c r="AJ66" i="2"/>
  <c r="CT66" i="2" l="1"/>
  <c r="L58" i="2" l="1"/>
  <c r="M58" i="2" s="1"/>
  <c r="I67" i="2" s="1"/>
  <c r="N67" i="2" l="1"/>
  <c r="M67" i="2"/>
  <c r="U67" i="2" s="1"/>
  <c r="CT67" i="2" s="1"/>
  <c r="U58" i="2"/>
  <c r="BK58" i="2"/>
  <c r="BQ58" i="2"/>
  <c r="BW58" i="2"/>
  <c r="BE58" i="2"/>
  <c r="AG58" i="2"/>
  <c r="BT58" i="2"/>
  <c r="AJ58" i="2"/>
  <c r="BH58" i="2"/>
  <c r="AD58" i="2"/>
  <c r="AA58" i="2"/>
  <c r="X58" i="2"/>
  <c r="BZ58" i="2"/>
  <c r="CT58" i="2" l="1"/>
  <c r="CT72" i="2" s="1"/>
  <c r="CT98" i="2" s="1"/>
  <c r="CT10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Steiner Sebastian</author>
  </authors>
  <commentList>
    <comment ref="J64" authorId="0" shapeId="0" xr:uid="{284ED056-86D9-4F55-A382-8805B741C656}">
      <text>
        <r>
          <rPr>
            <b/>
            <sz val="9"/>
            <color indexed="81"/>
            <rFont val="Segoe UI"/>
            <family val="2"/>
          </rPr>
          <t>Steiner Sebastian:</t>
        </r>
        <r>
          <rPr>
            <sz val="9"/>
            <color indexed="81"/>
            <rFont val="Segoe UI"/>
            <family val="2"/>
          </rPr>
          <t xml:space="preserve">
Lösung noch nicht gefunden das auf und Abbau am selben Tag auf Max. Tagespauschale beschränkt ist. Ist der Anlass jedoch &gt;5 stunden wire keine auf-abbau zeit gerechnet.
</t>
        </r>
      </text>
    </comment>
  </commentList>
</comments>
</file>

<file path=xl/sharedStrings.xml><?xml version="1.0" encoding="utf-8"?>
<sst xmlns="http://schemas.openxmlformats.org/spreadsheetml/2006/main" count="178" uniqueCount="115">
  <si>
    <t>Halle 1</t>
  </si>
  <si>
    <t>Halle 2</t>
  </si>
  <si>
    <t>Halle 3</t>
  </si>
  <si>
    <t>Halle oben</t>
  </si>
  <si>
    <t>Halle unten</t>
  </si>
  <si>
    <t>Bühne</t>
  </si>
  <si>
    <t>Pausenhalle</t>
  </si>
  <si>
    <t>Office</t>
  </si>
  <si>
    <t>Truppenküche</t>
  </si>
  <si>
    <t>Schminkraum</t>
  </si>
  <si>
    <t>Aula</t>
  </si>
  <si>
    <t>Verein</t>
  </si>
  <si>
    <t>Schulzimmer</t>
  </si>
  <si>
    <t>Schulküche</t>
  </si>
  <si>
    <t>Werkraum</t>
  </si>
  <si>
    <t>Stühle bis 200</t>
  </si>
  <si>
    <t>Tische bis 200</t>
  </si>
  <si>
    <t>Stühle über 200</t>
  </si>
  <si>
    <t>Tische über 200</t>
  </si>
  <si>
    <t>Geschirr über 200</t>
  </si>
  <si>
    <t>Geschirr bis 200</t>
  </si>
  <si>
    <t>Küche</t>
  </si>
  <si>
    <t>Probelokal MGU</t>
  </si>
  <si>
    <t>Dachboden kl. Schulhaus</t>
  </si>
  <si>
    <t>Aussenanlage</t>
  </si>
  <si>
    <t>Einheimisch</t>
  </si>
  <si>
    <t>Ja</t>
  </si>
  <si>
    <t>Datum</t>
  </si>
  <si>
    <t>Einh. Ver. Jugend</t>
  </si>
  <si>
    <t>Einh. Priv. Jugend</t>
  </si>
  <si>
    <t>Aus. Ver. Jugend</t>
  </si>
  <si>
    <t>Aus. Priv, Jugend</t>
  </si>
  <si>
    <t>Einh. Ver.</t>
  </si>
  <si>
    <t>Aus. Ver.</t>
  </si>
  <si>
    <t>Aus. Priv.</t>
  </si>
  <si>
    <t>Einh. Priv</t>
  </si>
  <si>
    <t>Einh. Kom.</t>
  </si>
  <si>
    <t>Aus. Kom.</t>
  </si>
  <si>
    <t>Einh. Kom. Ver</t>
  </si>
  <si>
    <t>Einh. Kom. Jugend</t>
  </si>
  <si>
    <t>Einh. Kom. Ver. Jugend</t>
  </si>
  <si>
    <t>Aus. Kom. Ver.</t>
  </si>
  <si>
    <t>Aus. Kom. Ver. Jugend</t>
  </si>
  <si>
    <t>Summe</t>
  </si>
  <si>
    <t xml:space="preserve">Belegungen für Einrichten, Abräumen, Hauptproben </t>
  </si>
  <si>
    <t>Total</t>
  </si>
  <si>
    <t>Bezugszahlen</t>
  </si>
  <si>
    <t>Bezugszahlen Garderobe</t>
  </si>
  <si>
    <t>Zeit aufstellen</t>
  </si>
  <si>
    <t>Parkplatz P6</t>
  </si>
  <si>
    <t>Pikett</t>
  </si>
  <si>
    <t>Räume mit Tagesp. Am selben Tag = 0 sonst 1</t>
  </si>
  <si>
    <t>Wenn Anlas am gleichen Tag Kleiner 5 dan wert zeit aufstellen sonst 0</t>
  </si>
  <si>
    <t>Tagespauschale am selben Tag = 1</t>
  </si>
  <si>
    <t>Anlass am selben Tag = 1</t>
  </si>
  <si>
    <r>
      <t>Garderoben</t>
    </r>
    <r>
      <rPr>
        <sz val="6"/>
        <color theme="1"/>
        <rFont val="Arial"/>
        <family val="2"/>
      </rPr>
      <t xml:space="preserve"> Max. 6</t>
    </r>
  </si>
  <si>
    <t>Veranstaltung</t>
  </si>
  <si>
    <t>Veranstalter</t>
  </si>
  <si>
    <t>Vorname und Name</t>
  </si>
  <si>
    <t>Reinigung, Piketteinsätze und Aufwände Hauswartung</t>
  </si>
  <si>
    <t>Abfallentsorgung</t>
  </si>
  <si>
    <t>Bemerkungen:</t>
  </si>
  <si>
    <t>Zeit Anlass am selbem Tag</t>
  </si>
  <si>
    <t>Bezugszahlen Schulzimmer</t>
  </si>
  <si>
    <t>Naturkundezimmer</t>
  </si>
  <si>
    <t>Karikativ Einheimisch</t>
  </si>
  <si>
    <t>CHF</t>
  </si>
  <si>
    <t>Abweichende Rechnungsadresse</t>
  </si>
  <si>
    <t>Festwirtschaft</t>
  </si>
  <si>
    <t>Jugend (bis 18 J)</t>
  </si>
  <si>
    <t>von*</t>
  </si>
  <si>
    <t>bis*</t>
  </si>
  <si>
    <t>Reservationsformular für «Mehrzweck-, Schul- und Sportanlagen»</t>
  </si>
  <si>
    <t>PLZ / Ort</t>
  </si>
  <si>
    <t>Strasse / Nr.</t>
  </si>
  <si>
    <t>Miete (exkl. Reinigung, Entsorgung, Verlust)</t>
  </si>
  <si>
    <t>Werden mehr als 100 Parkplätze benötigt, ist die Parkordnung vorgängig mit der Hauswartung abzusprechen.</t>
  </si>
  <si>
    <t>Sind mehr als 800 Liter Abfall zu erwarten, ist die Entsorgung durch den Mieter zu organisieren.</t>
  </si>
  <si>
    <t>Wird durch die Gemeinde ausgefüllt</t>
  </si>
  <si>
    <t>Übertrag Miete (exkl. Reinigung, Entsorgung, Verlust)</t>
  </si>
  <si>
    <t>Verluste gemäss Inventarliste</t>
  </si>
  <si>
    <t>Telefon</t>
  </si>
  <si>
    <t>(nur Ausfüllen bei Bedarf)</t>
  </si>
  <si>
    <t>Gesuch einreichen</t>
  </si>
  <si>
    <t>hauswartung@utzenstorf.ch</t>
  </si>
  <si>
    <r>
      <t>Das Gesuchsformular ist direkt als</t>
    </r>
    <r>
      <rPr>
        <b/>
        <sz val="12"/>
        <color theme="1"/>
        <rFont val="Arial"/>
        <family val="2"/>
      </rPr>
      <t xml:space="preserve"> Excel-Datei und per E-Mail</t>
    </r>
    <r>
      <rPr>
        <sz val="12"/>
        <color theme="1"/>
        <rFont val="Arial"/>
        <family val="2"/>
      </rPr>
      <t xml:space="preserve"> an die Hauswartung einzureichen und gilt auch ohne Unterschrift als verbindlich. </t>
    </r>
  </si>
  <si>
    <t>Bewilligungsentscheid Gemeinde Utzenstorf:</t>
  </si>
  <si>
    <t>JA</t>
  </si>
  <si>
    <t>NEIN</t>
  </si>
  <si>
    <t>Das Gesuch wird bewilligt:</t>
  </si>
  <si>
    <t>Unterschrift:</t>
  </si>
  <si>
    <t>Datum:</t>
  </si>
  <si>
    <t>Übergabe Mietobjekt:</t>
  </si>
  <si>
    <t>Abnahme Mietobjekt:</t>
  </si>
  <si>
    <t>Belegungen für Veranstaltung</t>
  </si>
  <si>
    <t>* Zeitangabe mit Dezimalwert (z. B. 15.30 = 15.50)</t>
  </si>
  <si>
    <t>Hinweise:</t>
  </si>
  <si>
    <t>Parkordnung (Art. 35):</t>
  </si>
  <si>
    <t>Abfallentsorgung (Art. 31):</t>
  </si>
  <si>
    <t>Übernahme (Art. 27):</t>
  </si>
  <si>
    <r>
      <t xml:space="preserve">Für die Organisation der Übernahme der Räumlichkeiten ist mindestens </t>
    </r>
    <r>
      <rPr>
        <b/>
        <sz val="14"/>
        <color theme="1"/>
        <rFont val="Arial"/>
        <family val="2"/>
      </rPr>
      <t>14 Tage</t>
    </r>
    <r>
      <rPr>
        <sz val="14"/>
        <color theme="1"/>
        <rFont val="Arial"/>
        <family val="2"/>
      </rPr>
      <t xml:space="preserve"> vorher mit der Hauswartung Kontakt aufzunehmen (T 032 666 41 60).</t>
    </r>
  </si>
  <si>
    <t>Gesetzliche Grundlage:</t>
  </si>
  <si>
    <t>Reglement über die Benützung der öffentlichen Anlagen 2023, gültig ab 01.01.2024</t>
  </si>
  <si>
    <t>Schlussabrechnung</t>
  </si>
  <si>
    <t>Der Gesuchsteller bzw. die Gesuchstellerin nimmt Kenntnis der geltenden Bestimmungen gemäss Reglement über die Benützung der öffentlichen Anlagen 2023 der Gemeinde Utzenstorf und anerkennt diese ausdrücklich mit dem Einreichen des Gesuchsformulars.</t>
  </si>
  <si>
    <t>bis nach 24.00</t>
  </si>
  <si>
    <t>bis 24.00</t>
  </si>
  <si>
    <t>Zeit aufstellen am selben Tag</t>
  </si>
  <si>
    <t>Kommerziell</t>
  </si>
  <si>
    <r>
      <t xml:space="preserve">Gemeinnützig / Karitativ / Schule </t>
    </r>
    <r>
      <rPr>
        <sz val="8"/>
        <color theme="1"/>
        <rFont val="Arial"/>
        <family val="2"/>
      </rPr>
      <t>(SuE)</t>
    </r>
  </si>
  <si>
    <t>Aus. Kom. Jugend</t>
  </si>
  <si>
    <t>E-Mail</t>
  </si>
  <si>
    <t>Faktor</t>
  </si>
  <si>
    <t>Faktor Pausenhalle usw.</t>
  </si>
  <si>
    <t>Miete Audio- und Elektro-Equipment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</si>
</sst>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2" x14ac:knownFonts="1">
    <font>
      <sz val="11"/>
      <color theme="1"/>
      <name val="Calibri"/>
      <family val="2"/>
      <scheme val="minor"/>
    </font>
    <font>
      <sz val="11"/>
      <color theme="1"/>
      <name val="Arial"/>
      <family val="2"/>
    </font>
    <font>
      <sz val="10"/>
      <color theme="1"/>
      <name val="Arial"/>
      <family val="2"/>
    </font>
    <font>
      <sz val="6"/>
      <color theme="1"/>
      <name val="Arial"/>
      <family val="2"/>
    </font>
    <font>
      <b/>
      <sz val="16"/>
      <color theme="1"/>
      <name val="Arial"/>
      <family val="2"/>
    </font>
    <font>
      <sz val="14"/>
      <color theme="1"/>
      <name val="Arial"/>
      <family val="2"/>
    </font>
    <font>
      <sz val="13"/>
      <color theme="1"/>
      <name val="Arial"/>
      <family val="2"/>
    </font>
    <font>
      <sz val="13"/>
      <color theme="1"/>
      <name val="HelveticaNeue LT 45 Light"/>
      <family val="2"/>
    </font>
    <font>
      <sz val="13"/>
      <color theme="1"/>
      <name val="Calibri"/>
      <family val="2"/>
      <scheme val="minor"/>
    </font>
    <font>
      <b/>
      <sz val="14"/>
      <color theme="1"/>
      <name val="Arial"/>
      <family val="2"/>
    </font>
    <font>
      <b/>
      <sz val="20"/>
      <color theme="1"/>
      <name val="Arial"/>
      <family val="2"/>
    </font>
    <font>
      <b/>
      <sz val="11"/>
      <color theme="1"/>
      <name val="Arial"/>
      <family val="2"/>
    </font>
    <font>
      <i/>
      <sz val="11"/>
      <color theme="1"/>
      <name val="Arial"/>
      <family val="2"/>
    </font>
    <font>
      <b/>
      <sz val="13"/>
      <color theme="1"/>
      <name val="Arial"/>
      <family val="2"/>
    </font>
    <font>
      <u/>
      <sz val="11"/>
      <color theme="10"/>
      <name val="Calibri"/>
      <family val="2"/>
      <scheme val="minor"/>
    </font>
    <font>
      <sz val="12"/>
      <color theme="1"/>
      <name val="Arial"/>
      <family val="2"/>
    </font>
    <font>
      <b/>
      <sz val="12"/>
      <color theme="1"/>
      <name val="Arial"/>
      <family val="2"/>
    </font>
    <font>
      <b/>
      <u/>
      <sz val="12"/>
      <color theme="10"/>
      <name val="Arial"/>
      <family val="2"/>
    </font>
    <font>
      <sz val="9"/>
      <color indexed="81"/>
      <name val="Segoe UI"/>
      <family val="2"/>
    </font>
    <font>
      <b/>
      <sz val="9"/>
      <color indexed="81"/>
      <name val="Segoe UI"/>
      <family val="2"/>
    </font>
    <font>
      <sz val="8"/>
      <color theme="1"/>
      <name val="Arial"/>
      <family val="2"/>
    </font>
    <font>
      <b/>
      <sz val="18"/>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4" fillId="0" borderId="0" applyNumberFormat="0" applyFill="0" applyBorder="0" applyAlignment="0" applyProtection="0"/>
  </cellStyleXfs>
  <cellXfs count="231">
    <xf numFmtId="0" fontId="0" fillId="0" borderId="0" xfId="0"/>
    <xf numFmtId="0" fontId="0" fillId="3" borderId="0" xfId="0" applyFill="1" applyProtection="1"/>
    <xf numFmtId="0" fontId="1" fillId="0" borderId="2" xfId="0" applyFont="1" applyBorder="1" applyAlignment="1" applyProtection="1">
      <alignment horizontal="center"/>
    </xf>
    <xf numFmtId="0" fontId="1" fillId="3" borderId="0" xfId="0" applyFont="1" applyFill="1" applyProtection="1"/>
    <xf numFmtId="0" fontId="1" fillId="0" borderId="4" xfId="0" applyFont="1" applyBorder="1" applyProtection="1"/>
    <xf numFmtId="0" fontId="1" fillId="0" borderId="5" xfId="0" applyFont="1" applyBorder="1" applyProtection="1"/>
    <xf numFmtId="0" fontId="1" fillId="0" borderId="1" xfId="0" applyFont="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43" fontId="1" fillId="3" borderId="0" xfId="0" applyNumberFormat="1" applyFont="1" applyFill="1" applyAlignment="1" applyProtection="1">
      <alignment horizontal="left" vertical="top"/>
    </xf>
    <xf numFmtId="0" fontId="1" fillId="3" borderId="0" xfId="0" applyFont="1" applyFill="1" applyAlignment="1" applyProtection="1">
      <alignment horizontal="left" vertical="top"/>
    </xf>
    <xf numFmtId="0" fontId="1" fillId="3" borderId="0" xfId="0" applyFont="1" applyFill="1" applyBorder="1" applyProtection="1"/>
    <xf numFmtId="0" fontId="5" fillId="3" borderId="0" xfId="0" applyFont="1" applyFill="1" applyProtection="1"/>
    <xf numFmtId="0" fontId="5" fillId="3" borderId="0" xfId="0" applyFont="1" applyFill="1" applyBorder="1" applyProtection="1"/>
    <xf numFmtId="43" fontId="1" fillId="3" borderId="6" xfId="0" applyNumberFormat="1" applyFont="1" applyFill="1" applyBorder="1" applyAlignment="1" applyProtection="1">
      <alignment horizontal="left"/>
    </xf>
    <xf numFmtId="0" fontId="1" fillId="3" borderId="6" xfId="0" applyNumberFormat="1" applyFont="1" applyFill="1" applyBorder="1" applyProtection="1"/>
    <xf numFmtId="43" fontId="1" fillId="3" borderId="6" xfId="0" applyNumberFormat="1" applyFont="1" applyFill="1" applyBorder="1" applyProtection="1"/>
    <xf numFmtId="2" fontId="1" fillId="3" borderId="6" xfId="0" applyNumberFormat="1" applyFont="1" applyFill="1" applyBorder="1" applyAlignment="1" applyProtection="1">
      <alignment horizontal="center"/>
    </xf>
    <xf numFmtId="14" fontId="1" fillId="3" borderId="6" xfId="0" applyNumberFormat="1" applyFont="1" applyFill="1" applyBorder="1" applyAlignment="1" applyProtection="1">
      <alignment horizontal="center"/>
    </xf>
    <xf numFmtId="0" fontId="1" fillId="3" borderId="6" xfId="0" applyFont="1" applyFill="1" applyBorder="1" applyAlignment="1" applyProtection="1">
      <alignment horizontal="center" vertical="center"/>
    </xf>
    <xf numFmtId="2" fontId="1" fillId="3" borderId="0" xfId="0" applyNumberFormat="1" applyFont="1" applyFill="1" applyAlignment="1" applyProtection="1"/>
    <xf numFmtId="0" fontId="1" fillId="3" borderId="0" xfId="0" applyFont="1" applyFill="1" applyBorder="1" applyAlignment="1" applyProtection="1">
      <alignment horizontal="center" vertical="center"/>
    </xf>
    <xf numFmtId="2" fontId="1" fillId="3" borderId="0" xfId="0" applyNumberFormat="1" applyFont="1" applyFill="1" applyProtection="1"/>
    <xf numFmtId="2" fontId="1" fillId="5" borderId="1" xfId="0" applyNumberFormat="1" applyFont="1" applyFill="1" applyBorder="1" applyAlignment="1" applyProtection="1">
      <alignment horizontal="center"/>
      <protection locked="0"/>
    </xf>
    <xf numFmtId="2" fontId="1" fillId="0" borderId="1" xfId="0" applyNumberFormat="1" applyFont="1" applyBorder="1" applyAlignment="1" applyProtection="1">
      <alignment horizontal="center"/>
      <protection locked="0"/>
    </xf>
    <xf numFmtId="14" fontId="1" fillId="5" borderId="1" xfId="0" applyNumberFormat="1"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3" xfId="0" applyFont="1" applyBorder="1" applyAlignment="1" applyProtection="1">
      <alignment horizontal="center" vertical="center"/>
      <protection locked="0"/>
    </xf>
    <xf numFmtId="2" fontId="1" fillId="0" borderId="0" xfId="0" applyNumberFormat="1" applyFont="1" applyFill="1" applyAlignment="1" applyProtection="1">
      <alignment horizontal="center"/>
    </xf>
    <xf numFmtId="0" fontId="5" fillId="6" borderId="0" xfId="0" applyFont="1" applyFill="1" applyBorder="1" applyProtection="1"/>
    <xf numFmtId="0" fontId="0" fillId="3" borderId="0" xfId="0" applyFill="1" applyBorder="1" applyProtection="1"/>
    <xf numFmtId="0" fontId="1" fillId="3" borderId="2" xfId="0" applyFont="1" applyFill="1" applyBorder="1" applyProtection="1"/>
    <xf numFmtId="0" fontId="1" fillId="0" borderId="6" xfId="0" applyFont="1" applyBorder="1" applyProtection="1"/>
    <xf numFmtId="0" fontId="1" fillId="0" borderId="8" xfId="0" applyFont="1" applyBorder="1" applyProtection="1"/>
    <xf numFmtId="0" fontId="1" fillId="0" borderId="4" xfId="0" applyFont="1" applyFill="1" applyBorder="1" applyProtection="1"/>
    <xf numFmtId="0" fontId="1" fillId="0" borderId="5" xfId="0" applyFont="1" applyFill="1" applyBorder="1" applyProtection="1"/>
    <xf numFmtId="0" fontId="1" fillId="0" borderId="0" xfId="0" applyFont="1" applyFill="1" applyProtection="1"/>
    <xf numFmtId="0" fontId="1" fillId="0" borderId="0" xfId="0" applyFont="1" applyFill="1" applyAlignment="1" applyProtection="1">
      <alignment horizontal="left"/>
    </xf>
    <xf numFmtId="0" fontId="5" fillId="0" borderId="0" xfId="0" applyFont="1" applyBorder="1" applyProtection="1"/>
    <xf numFmtId="0" fontId="1" fillId="0" borderId="0" xfId="0" applyFont="1" applyBorder="1" applyProtection="1"/>
    <xf numFmtId="0" fontId="1" fillId="0" borderId="0" xfId="0" applyFont="1" applyBorder="1" applyAlignment="1" applyProtection="1">
      <alignment vertical="center"/>
    </xf>
    <xf numFmtId="0" fontId="13" fillId="6" borderId="0" xfId="0" applyFont="1" applyFill="1" applyBorder="1" applyProtection="1"/>
    <xf numFmtId="0" fontId="6" fillId="6" borderId="0" xfId="0" applyFont="1" applyFill="1" applyBorder="1" applyProtection="1"/>
    <xf numFmtId="0" fontId="5" fillId="6" borderId="0" xfId="0" applyFont="1" applyFill="1" applyBorder="1" applyAlignment="1" applyProtection="1">
      <alignment vertical="center"/>
    </xf>
    <xf numFmtId="0" fontId="5" fillId="6" borderId="0" xfId="0" applyFont="1" applyFill="1" applyBorder="1" applyAlignment="1" applyProtection="1">
      <alignment horizontal="center"/>
    </xf>
    <xf numFmtId="0" fontId="5" fillId="6" borderId="0" xfId="0" applyFont="1" applyFill="1" applyProtection="1"/>
    <xf numFmtId="0" fontId="5" fillId="0" borderId="0" xfId="0" applyFont="1" applyProtection="1"/>
    <xf numFmtId="0" fontId="0" fillId="0" borderId="0" xfId="0" applyBorder="1" applyProtection="1"/>
    <xf numFmtId="0" fontId="0" fillId="0" borderId="0" xfId="0" applyBorder="1" applyAlignment="1" applyProtection="1">
      <alignment vertical="center"/>
    </xf>
    <xf numFmtId="0" fontId="0" fillId="0" borderId="0" xfId="0" applyFill="1" applyBorder="1" applyProtection="1"/>
    <xf numFmtId="0" fontId="0" fillId="0" borderId="0" xfId="0" applyFill="1" applyBorder="1" applyAlignment="1" applyProtection="1">
      <alignment vertical="center"/>
    </xf>
    <xf numFmtId="0" fontId="0" fillId="0" borderId="0" xfId="0" applyFill="1" applyBorder="1" applyAlignment="1" applyProtection="1">
      <alignment horizontal="center"/>
    </xf>
    <xf numFmtId="0" fontId="0" fillId="0" borderId="0" xfId="0" applyProtection="1"/>
    <xf numFmtId="0" fontId="9" fillId="0" borderId="0" xfId="0" applyFont="1" applyBorder="1" applyProtection="1"/>
    <xf numFmtId="0" fontId="0" fillId="0" borderId="0" xfId="0" applyAlignment="1" applyProtection="1">
      <alignment vertical="center"/>
    </xf>
    <xf numFmtId="0" fontId="0" fillId="0" borderId="0" xfId="0" applyFill="1" applyAlignment="1" applyProtection="1">
      <alignment horizontal="center"/>
    </xf>
    <xf numFmtId="0" fontId="5" fillId="0" borderId="0" xfId="0" applyFont="1" applyAlignment="1" applyProtection="1"/>
    <xf numFmtId="49" fontId="5" fillId="3" borderId="0" xfId="0" applyNumberFormat="1" applyFont="1" applyFill="1" applyAlignment="1" applyProtection="1"/>
    <xf numFmtId="49" fontId="5" fillId="0" borderId="0" xfId="0" applyNumberFormat="1" applyFont="1" applyAlignment="1" applyProtection="1"/>
    <xf numFmtId="49" fontId="5" fillId="0" borderId="0" xfId="0" applyNumberFormat="1" applyFont="1" applyAlignment="1" applyProtection="1">
      <alignment vertical="top"/>
    </xf>
    <xf numFmtId="0" fontId="1" fillId="0" borderId="0" xfId="0" applyFont="1" applyFill="1" applyAlignment="1" applyProtection="1">
      <alignment horizontal="center"/>
    </xf>
    <xf numFmtId="0" fontId="1" fillId="0" borderId="0" xfId="0" applyFont="1" applyProtection="1"/>
    <xf numFmtId="0" fontId="1" fillId="0" borderId="0" xfId="0" applyFont="1" applyAlignment="1" applyProtection="1">
      <alignment vertical="center"/>
    </xf>
    <xf numFmtId="0" fontId="5" fillId="0" borderId="0" xfId="0" applyFont="1" applyBorder="1" applyAlignment="1" applyProtection="1">
      <alignment vertical="top"/>
    </xf>
    <xf numFmtId="0" fontId="9" fillId="0" borderId="0" xfId="0" applyFont="1" applyProtection="1"/>
    <xf numFmtId="0" fontId="1" fillId="0" borderId="0" xfId="0" applyFont="1" applyBorder="1" applyAlignment="1" applyProtection="1"/>
    <xf numFmtId="0" fontId="10" fillId="0" borderId="0" xfId="0" applyFont="1" applyAlignment="1" applyProtection="1"/>
    <xf numFmtId="0" fontId="4" fillId="0" borderId="0" xfId="0" applyFont="1" applyProtection="1"/>
    <xf numFmtId="0" fontId="1" fillId="0" borderId="2" xfId="0" applyFont="1" applyBorder="1" applyProtection="1"/>
    <xf numFmtId="0" fontId="1" fillId="0" borderId="0" xfId="0" applyFont="1" applyFill="1" applyAlignment="1" applyProtection="1">
      <alignment vertical="center"/>
    </xf>
    <xf numFmtId="0" fontId="1" fillId="0" borderId="2" xfId="0" applyFont="1" applyFill="1" applyBorder="1" applyProtection="1"/>
    <xf numFmtId="0" fontId="1" fillId="0" borderId="12" xfId="0" applyFont="1" applyFill="1" applyBorder="1" applyProtection="1"/>
    <xf numFmtId="0" fontId="1" fillId="3" borderId="0" xfId="0" applyFont="1" applyFill="1" applyAlignment="1" applyProtection="1">
      <alignment vertical="center"/>
    </xf>
    <xf numFmtId="0" fontId="1" fillId="3" borderId="0" xfId="0" applyFont="1" applyFill="1" applyAlignment="1" applyProtection="1">
      <alignment horizontal="center"/>
    </xf>
    <xf numFmtId="0" fontId="9" fillId="0" borderId="2" xfId="0" applyFont="1" applyBorder="1" applyAlignment="1" applyProtection="1">
      <alignment vertical="center"/>
    </xf>
    <xf numFmtId="0" fontId="1" fillId="0" borderId="2" xfId="0" applyFont="1" applyBorder="1" applyAlignment="1" applyProtection="1"/>
    <xf numFmtId="0" fontId="1" fillId="0" borderId="1" xfId="0" applyFont="1" applyBorder="1" applyAlignment="1" applyProtection="1">
      <alignment horizontal="center" vertical="top"/>
    </xf>
    <xf numFmtId="0" fontId="1" fillId="3" borderId="1" xfId="0" applyFont="1" applyFill="1" applyBorder="1" applyAlignment="1" applyProtection="1">
      <alignment horizontal="center" vertical="top"/>
    </xf>
    <xf numFmtId="0" fontId="1" fillId="0" borderId="13" xfId="0" applyFont="1" applyBorder="1" applyAlignment="1" applyProtection="1">
      <alignment horizontal="center"/>
    </xf>
    <xf numFmtId="0" fontId="2" fillId="3" borderId="1" xfId="0" applyFont="1" applyFill="1" applyBorder="1" applyAlignment="1" applyProtection="1">
      <alignment horizontal="center" vertical="top" textRotation="180" wrapText="1"/>
    </xf>
    <xf numFmtId="0" fontId="2" fillId="2" borderId="1" xfId="0" applyFont="1" applyFill="1" applyBorder="1" applyAlignment="1" applyProtection="1">
      <alignment horizontal="center" vertical="top" textRotation="180" wrapText="1"/>
    </xf>
    <xf numFmtId="0" fontId="1" fillId="3" borderId="0" xfId="0" applyFont="1" applyFill="1" applyAlignment="1" applyProtection="1">
      <alignment textRotation="180"/>
    </xf>
    <xf numFmtId="2" fontId="1" fillId="0" borderId="0" xfId="0" applyNumberFormat="1" applyFont="1" applyProtection="1"/>
    <xf numFmtId="2" fontId="1" fillId="5" borderId="0" xfId="0" applyNumberFormat="1" applyFont="1" applyFill="1" applyAlignment="1" applyProtection="1">
      <alignment horizontal="center"/>
    </xf>
    <xf numFmtId="2" fontId="1" fillId="5" borderId="0" xfId="0" applyNumberFormat="1" applyFont="1" applyFill="1" applyProtection="1"/>
    <xf numFmtId="0" fontId="5" fillId="0" borderId="6" xfId="0" applyFont="1" applyBorder="1" applyAlignment="1" applyProtection="1">
      <alignment horizontal="left"/>
    </xf>
    <xf numFmtId="0" fontId="1" fillId="0" borderId="0" xfId="0" applyFont="1" applyAlignment="1" applyProtection="1">
      <alignment horizontal="left"/>
    </xf>
    <xf numFmtId="0" fontId="2" fillId="3" borderId="1" xfId="0" applyFont="1" applyFill="1" applyBorder="1" applyAlignment="1" applyProtection="1">
      <alignment textRotation="180" wrapText="1"/>
    </xf>
    <xf numFmtId="0" fontId="1" fillId="3" borderId="1" xfId="0" applyFont="1" applyFill="1" applyBorder="1" applyAlignment="1" applyProtection="1">
      <alignment textRotation="180" wrapText="1"/>
    </xf>
    <xf numFmtId="0" fontId="1" fillId="0" borderId="0" xfId="0" applyFont="1" applyFill="1" applyBorder="1" applyAlignment="1" applyProtection="1">
      <alignment horizontal="center" wrapText="1"/>
    </xf>
    <xf numFmtId="0" fontId="1" fillId="0" borderId="0" xfId="0" applyFont="1" applyAlignment="1" applyProtection="1">
      <alignment textRotation="180"/>
    </xf>
    <xf numFmtId="0" fontId="1" fillId="0" borderId="6" xfId="0" applyFont="1" applyBorder="1" applyAlignment="1" applyProtection="1">
      <alignment vertical="center"/>
    </xf>
    <xf numFmtId="0" fontId="1" fillId="0" borderId="6" xfId="0" applyFont="1" applyBorder="1" applyAlignment="1" applyProtection="1">
      <alignment vertical="top"/>
    </xf>
    <xf numFmtId="0" fontId="1" fillId="3" borderId="6" xfId="0" applyFont="1" applyFill="1" applyBorder="1" applyAlignment="1" applyProtection="1">
      <alignment vertical="top"/>
    </xf>
    <xf numFmtId="0" fontId="1" fillId="3" borderId="0" xfId="0" applyFont="1" applyFill="1" applyBorder="1" applyAlignment="1" applyProtection="1">
      <alignment vertical="top"/>
    </xf>
    <xf numFmtId="0" fontId="1"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Border="1" applyAlignment="1" applyProtection="1">
      <alignment vertical="top"/>
    </xf>
    <xf numFmtId="0" fontId="11" fillId="0" borderId="0" xfId="0" applyFont="1" applyAlignment="1" applyProtection="1">
      <alignment horizontal="left" vertical="top"/>
    </xf>
    <xf numFmtId="0" fontId="11" fillId="0" borderId="0" xfId="0" applyFont="1" applyFill="1" applyAlignment="1" applyProtection="1">
      <alignment horizontal="center"/>
    </xf>
    <xf numFmtId="2" fontId="11" fillId="0" borderId="2" xfId="0" applyNumberFormat="1" applyFont="1" applyBorder="1" applyProtection="1"/>
    <xf numFmtId="0" fontId="5" fillId="0" borderId="2" xfId="0" applyFont="1" applyBorder="1" applyAlignment="1" applyProtection="1">
      <alignment horizontal="left"/>
    </xf>
    <xf numFmtId="0" fontId="15" fillId="0" borderId="0" xfId="0" applyFont="1" applyProtection="1"/>
    <xf numFmtId="0" fontId="5" fillId="3" borderId="0" xfId="0" applyFont="1" applyFill="1" applyAlignment="1" applyProtection="1">
      <alignment vertical="top" wrapText="1"/>
    </xf>
    <xf numFmtId="0" fontId="5" fillId="0" borderId="0" xfId="0" applyFont="1" applyAlignment="1" applyProtection="1">
      <alignment vertical="top" wrapText="1"/>
    </xf>
    <xf numFmtId="0" fontId="5" fillId="0" borderId="0" xfId="0" applyFont="1" applyAlignment="1" applyProtection="1">
      <alignment vertical="center"/>
    </xf>
    <xf numFmtId="0" fontId="5" fillId="3" borderId="0" xfId="0" applyFont="1" applyFill="1" applyAlignment="1" applyProtection="1">
      <alignment vertical="top"/>
    </xf>
    <xf numFmtId="0" fontId="5" fillId="0" borderId="0" xfId="0" applyFont="1" applyAlignment="1" applyProtection="1">
      <alignment vertical="top"/>
    </xf>
    <xf numFmtId="0" fontId="15" fillId="0" borderId="0" xfId="0" applyFont="1" applyAlignment="1" applyProtection="1">
      <alignment vertical="top"/>
    </xf>
    <xf numFmtId="49" fontId="5" fillId="3" borderId="0" xfId="0" applyNumberFormat="1" applyFont="1" applyFill="1" applyAlignment="1" applyProtection="1">
      <alignment vertical="top"/>
    </xf>
    <xf numFmtId="0" fontId="1" fillId="6" borderId="8" xfId="0" applyFont="1" applyFill="1" applyBorder="1" applyProtection="1"/>
    <xf numFmtId="0" fontId="5" fillId="6" borderId="9" xfId="0" applyFont="1" applyFill="1" applyBorder="1" applyAlignment="1" applyProtection="1">
      <alignment vertical="top" wrapText="1"/>
    </xf>
    <xf numFmtId="0" fontId="5" fillId="6" borderId="0" xfId="0" applyFont="1" applyFill="1" applyBorder="1" applyAlignment="1" applyProtection="1">
      <alignment vertical="top" wrapText="1"/>
    </xf>
    <xf numFmtId="0" fontId="5" fillId="3" borderId="0" xfId="0" applyFont="1" applyFill="1" applyBorder="1" applyAlignment="1" applyProtection="1">
      <alignment vertical="top"/>
    </xf>
    <xf numFmtId="0" fontId="5" fillId="6" borderId="0" xfId="0" applyFont="1" applyFill="1" applyBorder="1" applyAlignment="1" applyProtection="1">
      <alignment vertical="top"/>
    </xf>
    <xf numFmtId="0" fontId="1" fillId="6" borderId="0" xfId="0" applyFont="1" applyFill="1" applyBorder="1" applyProtection="1"/>
    <xf numFmtId="0" fontId="1" fillId="6" borderId="0" xfId="0" applyFont="1" applyFill="1" applyBorder="1" applyAlignment="1" applyProtection="1">
      <alignment horizontal="center"/>
    </xf>
    <xf numFmtId="0" fontId="1" fillId="6" borderId="10" xfId="0" applyFont="1" applyFill="1" applyBorder="1" applyProtection="1"/>
    <xf numFmtId="0" fontId="6" fillId="6" borderId="0" xfId="0" applyFont="1" applyFill="1" applyBorder="1" applyAlignment="1" applyProtection="1">
      <alignment horizontal="left" vertical="top"/>
    </xf>
    <xf numFmtId="0" fontId="6" fillId="6" borderId="0" xfId="0" applyFont="1" applyFill="1" applyBorder="1" applyAlignment="1" applyProtection="1">
      <alignment vertical="top"/>
    </xf>
    <xf numFmtId="2" fontId="1" fillId="6" borderId="0" xfId="0" applyNumberFormat="1" applyFont="1" applyFill="1" applyBorder="1" applyAlignment="1" applyProtection="1">
      <alignment horizontal="center"/>
    </xf>
    <xf numFmtId="2" fontId="1" fillId="6" borderId="12" xfId="0" applyNumberFormat="1" applyFont="1" applyFill="1" applyBorder="1" applyProtection="1"/>
    <xf numFmtId="0" fontId="1" fillId="6" borderId="9" xfId="0" applyFont="1" applyFill="1" applyBorder="1" applyProtection="1"/>
    <xf numFmtId="0" fontId="1"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5" fillId="6" borderId="9" xfId="0" applyFont="1" applyFill="1" applyBorder="1" applyProtection="1"/>
    <xf numFmtId="0" fontId="7" fillId="6" borderId="0" xfId="0" applyFont="1" applyFill="1" applyBorder="1" applyAlignment="1" applyProtection="1">
      <alignment vertical="center"/>
    </xf>
    <xf numFmtId="0" fontId="8" fillId="6" borderId="0" xfId="0" applyFont="1" applyFill="1" applyBorder="1" applyProtection="1"/>
    <xf numFmtId="0" fontId="13" fillId="6" borderId="0" xfId="0" applyFont="1" applyFill="1" applyBorder="1" applyAlignment="1" applyProtection="1">
      <alignment horizontal="left" vertical="top"/>
    </xf>
    <xf numFmtId="0" fontId="13" fillId="6" borderId="0" xfId="0" applyFont="1" applyFill="1" applyBorder="1" applyAlignment="1" applyProtection="1">
      <alignment vertical="center"/>
    </xf>
    <xf numFmtId="0" fontId="9" fillId="6" borderId="0" xfId="0" applyFont="1" applyFill="1" applyBorder="1" applyProtection="1"/>
    <xf numFmtId="0" fontId="9" fillId="6" borderId="0" xfId="0" applyFont="1" applyFill="1" applyBorder="1" applyAlignment="1" applyProtection="1">
      <alignment vertical="center"/>
    </xf>
    <xf numFmtId="2" fontId="11" fillId="6" borderId="0" xfId="0" applyNumberFormat="1" applyFont="1" applyFill="1" applyBorder="1" applyAlignment="1" applyProtection="1">
      <alignment horizontal="center"/>
    </xf>
    <xf numFmtId="0" fontId="1" fillId="6" borderId="11" xfId="0" applyFont="1" applyFill="1" applyBorder="1" applyProtection="1"/>
    <xf numFmtId="0" fontId="1" fillId="6" borderId="2" xfId="0" applyFont="1" applyFill="1" applyBorder="1" applyProtection="1"/>
    <xf numFmtId="0" fontId="1" fillId="6" borderId="2" xfId="0" applyFont="1" applyFill="1" applyBorder="1" applyAlignment="1" applyProtection="1">
      <alignment vertical="center"/>
    </xf>
    <xf numFmtId="0" fontId="1" fillId="6" borderId="2" xfId="0" applyFont="1" applyFill="1" applyBorder="1" applyAlignment="1" applyProtection="1">
      <alignment horizontal="center"/>
    </xf>
    <xf numFmtId="0" fontId="1" fillId="6" borderId="12" xfId="0" applyFont="1" applyFill="1" applyBorder="1" applyProtection="1"/>
    <xf numFmtId="0" fontId="5" fillId="0" borderId="0" xfId="0" applyFont="1" applyBorder="1" applyAlignment="1" applyProtection="1">
      <alignment vertical="center"/>
    </xf>
    <xf numFmtId="0" fontId="5" fillId="0" borderId="0" xfId="0" applyFont="1" applyBorder="1" applyAlignment="1" applyProtection="1"/>
    <xf numFmtId="0" fontId="5" fillId="0" borderId="0"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center"/>
    </xf>
    <xf numFmtId="0" fontId="6" fillId="0" borderId="0" xfId="0" applyFont="1" applyBorder="1" applyProtection="1"/>
    <xf numFmtId="0" fontId="1" fillId="6" borderId="0" xfId="0" applyFont="1" applyFill="1" applyProtection="1"/>
    <xf numFmtId="0" fontId="9" fillId="3" borderId="0" xfId="0" applyFont="1" applyFill="1" applyBorder="1" applyProtection="1"/>
    <xf numFmtId="0" fontId="6" fillId="6" borderId="0" xfId="0" applyFont="1" applyFill="1" applyBorder="1" applyAlignment="1" applyProtection="1">
      <alignment wrapText="1"/>
    </xf>
    <xf numFmtId="0" fontId="13" fillId="6" borderId="0" xfId="0" applyFont="1" applyFill="1" applyBorder="1" applyAlignment="1" applyProtection="1"/>
    <xf numFmtId="0" fontId="6" fillId="6" borderId="0" xfId="0" applyFont="1" applyFill="1" applyBorder="1" applyAlignment="1" applyProtection="1"/>
    <xf numFmtId="0" fontId="5" fillId="0" borderId="2" xfId="0" applyFont="1" applyBorder="1" applyAlignment="1" applyProtection="1">
      <alignment horizontal="left"/>
      <protection locked="0"/>
    </xf>
    <xf numFmtId="0" fontId="1" fillId="3" borderId="0" xfId="0" applyFont="1" applyFill="1" applyProtection="1">
      <protection locked="0"/>
    </xf>
    <xf numFmtId="2" fontId="1" fillId="6" borderId="12" xfId="0" applyNumberFormat="1" applyFont="1" applyFill="1" applyBorder="1" applyProtection="1">
      <protection locked="0"/>
    </xf>
    <xf numFmtId="0" fontId="0" fillId="0" borderId="0" xfId="0" applyBorder="1" applyAlignment="1" applyProtection="1"/>
    <xf numFmtId="0" fontId="1" fillId="3" borderId="0" xfId="0" applyFont="1" applyFill="1" applyAlignment="1" applyProtection="1">
      <protection locked="0"/>
    </xf>
    <xf numFmtId="0" fontId="1" fillId="0" borderId="0" xfId="0" applyFont="1" applyFill="1" applyAlignment="1" applyProtection="1">
      <protection locked="0"/>
    </xf>
    <xf numFmtId="0" fontId="21" fillId="6" borderId="1" xfId="0" applyFont="1" applyFill="1" applyBorder="1" applyAlignment="1" applyProtection="1">
      <alignment wrapText="1"/>
      <protection locked="0"/>
    </xf>
    <xf numFmtId="0" fontId="21" fillId="6" borderId="1" xfId="0" applyFont="1" applyFill="1" applyBorder="1" applyAlignment="1" applyProtection="1">
      <protection locked="0"/>
    </xf>
    <xf numFmtId="0" fontId="1" fillId="3" borderId="1" xfId="0" applyNumberFormat="1" applyFont="1" applyFill="1" applyBorder="1" applyProtection="1">
      <protection locked="0"/>
    </xf>
    <xf numFmtId="0" fontId="5" fillId="0" borderId="2" xfId="0" applyFont="1" applyBorder="1" applyAlignment="1" applyProtection="1">
      <alignment shrinkToFit="1"/>
      <protection locked="0"/>
    </xf>
    <xf numFmtId="0" fontId="5" fillId="0" borderId="2" xfId="0" applyFont="1" applyBorder="1" applyAlignment="1" applyProtection="1">
      <alignment vertical="top" shrinkToFit="1"/>
      <protection locked="0"/>
    </xf>
    <xf numFmtId="0" fontId="1" fillId="0" borderId="13" xfId="0" applyFont="1" applyBorder="1" applyAlignment="1" applyProtection="1">
      <alignment horizontal="center" vertical="center"/>
    </xf>
    <xf numFmtId="2" fontId="1" fillId="5" borderId="1" xfId="0" applyNumberFormat="1" applyFont="1" applyFill="1" applyBorder="1" applyAlignment="1" applyProtection="1">
      <alignment horizontal="center"/>
    </xf>
    <xf numFmtId="2" fontId="1" fillId="3" borderId="1" xfId="0" applyNumberFormat="1" applyFont="1" applyFill="1" applyBorder="1" applyAlignment="1" applyProtection="1">
      <alignment horizontal="center"/>
    </xf>
    <xf numFmtId="43" fontId="1" fillId="4" borderId="1" xfId="0" applyNumberFormat="1" applyFont="1" applyFill="1" applyBorder="1" applyAlignment="1" applyProtection="1">
      <alignment horizontal="left"/>
    </xf>
    <xf numFmtId="2" fontId="1" fillId="5" borderId="0" xfId="0" applyNumberFormat="1" applyFont="1" applyFill="1" applyAlignment="1" applyProtection="1"/>
    <xf numFmtId="0" fontId="1" fillId="3" borderId="0" xfId="0" applyFont="1" applyFill="1" applyBorder="1" applyAlignment="1" applyProtection="1"/>
    <xf numFmtId="0" fontId="1" fillId="3" borderId="0" xfId="0" applyFont="1" applyFill="1" applyBorder="1" applyAlignment="1" applyProtection="1">
      <alignment horizontal="center"/>
    </xf>
    <xf numFmtId="0" fontId="9" fillId="3" borderId="2" xfId="0" applyFont="1" applyFill="1" applyBorder="1" applyAlignment="1" applyProtection="1">
      <alignment vertical="center"/>
    </xf>
    <xf numFmtId="0" fontId="1" fillId="3" borderId="2" xfId="0" applyFont="1" applyFill="1" applyBorder="1" applyAlignment="1" applyProtection="1"/>
    <xf numFmtId="0" fontId="5" fillId="3" borderId="0" xfId="0" applyFont="1" applyFill="1" applyBorder="1" applyAlignment="1" applyProtection="1">
      <alignment horizontal="left"/>
    </xf>
    <xf numFmtId="2" fontId="1" fillId="3" borderId="2" xfId="0" applyNumberFormat="1" applyFont="1" applyFill="1" applyBorder="1" applyAlignment="1" applyProtection="1"/>
    <xf numFmtId="0" fontId="1" fillId="3" borderId="1" xfId="0" applyFont="1" applyFill="1" applyBorder="1" applyAlignment="1" applyProtection="1">
      <alignment horizontal="center"/>
    </xf>
    <xf numFmtId="0" fontId="1" fillId="3" borderId="1" xfId="0" applyFont="1" applyFill="1" applyBorder="1" applyProtection="1"/>
    <xf numFmtId="0" fontId="1" fillId="3" borderId="3" xfId="0" applyFont="1" applyFill="1" applyBorder="1" applyProtection="1"/>
    <xf numFmtId="43" fontId="1" fillId="3" borderId="1" xfId="0" applyNumberFormat="1" applyFont="1" applyFill="1" applyBorder="1" applyAlignment="1" applyProtection="1">
      <alignment horizontal="left"/>
    </xf>
    <xf numFmtId="2" fontId="1" fillId="3" borderId="1" xfId="0" applyNumberFormat="1" applyFont="1" applyFill="1" applyBorder="1" applyProtection="1"/>
    <xf numFmtId="0" fontId="1" fillId="3" borderId="1" xfId="0" applyNumberFormat="1" applyFont="1" applyFill="1" applyBorder="1" applyProtection="1"/>
    <xf numFmtId="43" fontId="1" fillId="3" borderId="1" xfId="0" applyNumberFormat="1" applyFont="1" applyFill="1" applyBorder="1" applyProtection="1"/>
    <xf numFmtId="2" fontId="1" fillId="3" borderId="5" xfId="0" applyNumberFormat="1" applyFont="1" applyFill="1" applyBorder="1" applyAlignment="1" applyProtection="1">
      <alignment horizontal="center"/>
    </xf>
    <xf numFmtId="0" fontId="1" fillId="0" borderId="0" xfId="0" applyFont="1" applyFill="1" applyBorder="1" applyAlignment="1" applyProtection="1">
      <alignment horizontal="center"/>
    </xf>
    <xf numFmtId="2" fontId="11" fillId="6" borderId="12" xfId="0" applyNumberFormat="1" applyFont="1" applyFill="1" applyBorder="1" applyProtection="1"/>
    <xf numFmtId="0" fontId="0" fillId="0" borderId="0" xfId="0" applyFill="1" applyAlignment="1" applyProtection="1">
      <alignment horizontal="left"/>
      <protection locked="0"/>
    </xf>
    <xf numFmtId="0" fontId="5" fillId="0" borderId="2" xfId="0" applyFont="1" applyBorder="1" applyAlignment="1" applyProtection="1">
      <alignment horizontal="left" shrinkToFit="1"/>
      <protection locked="0"/>
    </xf>
    <xf numFmtId="0" fontId="1" fillId="0" borderId="6" xfId="0" applyFont="1" applyBorder="1" applyAlignment="1" applyProtection="1">
      <alignment horizontal="center" vertical="center"/>
    </xf>
    <xf numFmtId="0" fontId="5" fillId="0" borderId="0" xfId="0" applyFont="1" applyAlignment="1" applyProtection="1">
      <alignment horizontal="left" wrapText="1"/>
    </xf>
    <xf numFmtId="49" fontId="5" fillId="5" borderId="0" xfId="0" applyNumberFormat="1" applyFont="1" applyFill="1" applyAlignment="1" applyProtection="1">
      <alignment horizontal="left" vertical="top" wrapText="1" shrinkToFit="1"/>
      <protection locked="0"/>
    </xf>
    <xf numFmtId="0" fontId="2" fillId="2" borderId="14" xfId="0" applyFont="1" applyFill="1" applyBorder="1" applyAlignment="1" applyProtection="1">
      <alignment horizontal="center" vertical="top" textRotation="180" wrapText="1"/>
    </xf>
    <xf numFmtId="0" fontId="2" fillId="2" borderId="13" xfId="0" applyFont="1" applyFill="1" applyBorder="1" applyAlignment="1" applyProtection="1">
      <alignment horizontal="center" vertical="top" textRotation="180" wrapText="1"/>
    </xf>
    <xf numFmtId="0" fontId="1" fillId="0" borderId="14" xfId="0" applyFont="1" applyBorder="1" applyAlignment="1" applyProtection="1">
      <alignment horizontal="left"/>
    </xf>
    <xf numFmtId="0" fontId="1" fillId="0" borderId="13" xfId="0" applyFont="1" applyBorder="1" applyAlignment="1" applyProtection="1">
      <alignment horizontal="left"/>
    </xf>
    <xf numFmtId="0" fontId="2" fillId="0" borderId="7"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1" fillId="3" borderId="0" xfId="0" applyFont="1" applyFill="1" applyAlignment="1" applyProtection="1">
      <alignment horizontal="center" wrapText="1"/>
    </xf>
    <xf numFmtId="0" fontId="1" fillId="3" borderId="2" xfId="0" applyFont="1" applyFill="1" applyBorder="1" applyAlignment="1" applyProtection="1">
      <alignment horizontal="center" wrapText="1"/>
    </xf>
    <xf numFmtId="0" fontId="5" fillId="0" borderId="0" xfId="0" applyFont="1" applyBorder="1" applyAlignment="1" applyProtection="1">
      <alignment horizontal="left" vertical="top"/>
    </xf>
    <xf numFmtId="49" fontId="5" fillId="5" borderId="0" xfId="0" applyNumberFormat="1" applyFont="1" applyFill="1" applyBorder="1" applyAlignment="1" applyProtection="1">
      <alignment horizontal="left" vertical="top" wrapText="1" shrinkToFit="1"/>
      <protection locked="0"/>
    </xf>
    <xf numFmtId="0" fontId="9" fillId="6" borderId="0" xfId="0" applyFont="1" applyFill="1" applyBorder="1" applyAlignment="1" applyProtection="1">
      <alignment horizontal="left"/>
      <protection locked="0"/>
    </xf>
    <xf numFmtId="0" fontId="20" fillId="2" borderId="14" xfId="0" applyFont="1" applyFill="1" applyBorder="1" applyAlignment="1" applyProtection="1">
      <alignment horizontal="center" vertical="top" textRotation="180" wrapText="1"/>
    </xf>
    <xf numFmtId="0" fontId="20" fillId="2" borderId="13" xfId="0" applyFont="1" applyFill="1" applyBorder="1" applyAlignment="1" applyProtection="1">
      <alignment horizontal="center" vertical="top" textRotation="180" wrapText="1"/>
    </xf>
    <xf numFmtId="0" fontId="12" fillId="6" borderId="7" xfId="0" applyFont="1" applyFill="1" applyBorder="1" applyAlignment="1" applyProtection="1">
      <alignment horizontal="left" vertical="top" wrapText="1"/>
    </xf>
    <xf numFmtId="0" fontId="12" fillId="6" borderId="6" xfId="0" applyFont="1" applyFill="1" applyBorder="1" applyAlignment="1" applyProtection="1">
      <alignment horizontal="left" vertical="top" wrapText="1"/>
    </xf>
    <xf numFmtId="49" fontId="5" fillId="0" borderId="0" xfId="0" applyNumberFormat="1" applyFont="1" applyAlignment="1" applyProtection="1">
      <alignment horizontal="left"/>
    </xf>
    <xf numFmtId="0" fontId="5" fillId="0" borderId="0" xfId="0" applyFont="1" applyBorder="1" applyAlignment="1" applyProtection="1">
      <alignment horizontal="left" vertical="top"/>
      <protection locked="0"/>
    </xf>
    <xf numFmtId="0" fontId="5" fillId="0" borderId="0" xfId="0" applyFont="1" applyBorder="1" applyAlignment="1" applyProtection="1">
      <alignment horizontal="left"/>
      <protection locked="0"/>
    </xf>
    <xf numFmtId="0" fontId="1" fillId="4" borderId="0" xfId="0" applyFont="1" applyFill="1" applyAlignment="1" applyProtection="1">
      <alignment horizontal="center" wrapText="1"/>
    </xf>
    <xf numFmtId="0" fontId="1" fillId="4" borderId="2" xfId="0" applyFont="1" applyFill="1" applyBorder="1" applyAlignment="1" applyProtection="1">
      <alignment horizontal="center" wrapText="1"/>
    </xf>
    <xf numFmtId="0" fontId="1" fillId="0" borderId="7"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6" fillId="6" borderId="0" xfId="0" applyFont="1" applyFill="1" applyBorder="1" applyAlignment="1" applyProtection="1">
      <alignment horizontal="left" wrapText="1"/>
    </xf>
    <xf numFmtId="0" fontId="15" fillId="0" borderId="0" xfId="0" applyFont="1" applyBorder="1" applyAlignment="1" applyProtection="1">
      <alignment horizontal="left" vertical="top" wrapText="1"/>
    </xf>
    <xf numFmtId="0" fontId="13" fillId="6" borderId="0" xfId="0" applyFont="1" applyFill="1" applyBorder="1" applyAlignment="1" applyProtection="1">
      <alignment horizontal="center" wrapText="1"/>
    </xf>
    <xf numFmtId="0" fontId="13" fillId="6" borderId="0" xfId="0" applyFont="1" applyFill="1" applyBorder="1" applyAlignment="1" applyProtection="1">
      <alignment horizontal="center"/>
    </xf>
    <xf numFmtId="0" fontId="1" fillId="0" borderId="3" xfId="0" applyFont="1" applyFill="1" applyBorder="1" applyAlignment="1" applyProtection="1">
      <alignment horizontal="left"/>
    </xf>
    <xf numFmtId="0" fontId="1" fillId="0" borderId="4" xfId="0" applyFont="1" applyFill="1" applyBorder="1" applyAlignment="1" applyProtection="1">
      <alignment horizontal="left"/>
    </xf>
    <xf numFmtId="0" fontId="5" fillId="0" borderId="0" xfId="0" applyFont="1" applyAlignment="1" applyProtection="1">
      <alignment horizontal="left" vertical="top" wrapText="1"/>
    </xf>
    <xf numFmtId="0" fontId="17" fillId="0" borderId="0" xfId="1" applyFont="1" applyBorder="1" applyAlignment="1" applyProtection="1">
      <alignment horizontal="left"/>
      <protection locked="0"/>
    </xf>
    <xf numFmtId="0" fontId="1" fillId="0" borderId="0" xfId="0" applyFont="1" applyBorder="1" applyAlignment="1" applyProtection="1">
      <alignment horizontal="center" wrapText="1"/>
    </xf>
    <xf numFmtId="0" fontId="6" fillId="6" borderId="0" xfId="0" applyFont="1" applyFill="1" applyBorder="1" applyAlignment="1" applyProtection="1">
      <alignment horizontal="left" vertical="top"/>
    </xf>
    <xf numFmtId="0" fontId="5" fillId="6" borderId="0" xfId="0" applyFont="1" applyFill="1" applyBorder="1" applyAlignment="1" applyProtection="1">
      <alignment horizontal="left" vertical="top"/>
    </xf>
    <xf numFmtId="0" fontId="9" fillId="6" borderId="9" xfId="0" applyFont="1" applyFill="1" applyBorder="1" applyAlignment="1" applyProtection="1">
      <alignment horizontal="left" vertical="top" wrapText="1"/>
    </xf>
    <xf numFmtId="0" fontId="9" fillId="6" borderId="0" xfId="0" applyFont="1" applyFill="1" applyBorder="1" applyAlignment="1" applyProtection="1">
      <alignment horizontal="left" vertical="top" wrapText="1"/>
    </xf>
    <xf numFmtId="2" fontId="1" fillId="5" borderId="3" xfId="0" applyNumberFormat="1" applyFont="1" applyFill="1" applyBorder="1" applyAlignment="1" applyProtection="1">
      <alignment horizontal="center"/>
      <protection locked="0"/>
    </xf>
    <xf numFmtId="2" fontId="1" fillId="5" borderId="4" xfId="0" applyNumberFormat="1" applyFont="1" applyFill="1" applyBorder="1" applyAlignment="1" applyProtection="1">
      <alignment horizontal="center"/>
      <protection locked="0"/>
    </xf>
    <xf numFmtId="2" fontId="1" fillId="0" borderId="3" xfId="0" applyNumberFormat="1" applyFont="1" applyBorder="1" applyAlignment="1" applyProtection="1">
      <alignment horizontal="center"/>
      <protection locked="0"/>
    </xf>
    <xf numFmtId="2" fontId="1" fillId="0" borderId="4" xfId="0" applyNumberFormat="1" applyFont="1" applyBorder="1" applyAlignment="1" applyProtection="1">
      <alignment horizontal="center"/>
      <protection locked="0"/>
    </xf>
    <xf numFmtId="0" fontId="9" fillId="0" borderId="6" xfId="0" applyFont="1" applyBorder="1" applyAlignment="1" applyProtection="1">
      <alignment horizontal="left" vertical="center"/>
    </xf>
    <xf numFmtId="0" fontId="1" fillId="0" borderId="3" xfId="0" applyFont="1" applyBorder="1" applyAlignment="1" applyProtection="1">
      <alignment horizontal="left"/>
    </xf>
    <xf numFmtId="0" fontId="1" fillId="0" borderId="4" xfId="0" applyFont="1" applyBorder="1" applyAlignment="1" applyProtection="1">
      <alignment horizontal="left"/>
    </xf>
    <xf numFmtId="0" fontId="1" fillId="0" borderId="11" xfId="0" applyFont="1" applyBorder="1" applyAlignment="1" applyProtection="1">
      <alignment horizontal="center"/>
    </xf>
    <xf numFmtId="0" fontId="1" fillId="0" borderId="2" xfId="0" applyFont="1" applyBorder="1" applyAlignment="1" applyProtection="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34" noThreeD="1"/>
</file>

<file path=xl/ctrlProps/ctrlProp2.xml><?xml version="1.0" encoding="utf-8"?>
<formControlPr xmlns="http://schemas.microsoft.com/office/spreadsheetml/2009/9/main" objectType="CheckBox" fmlaLink="$L$35" noThreeD="1"/>
</file>

<file path=xl/ctrlProps/ctrlProp3.xml><?xml version="1.0" encoding="utf-8"?>
<formControlPr xmlns="http://schemas.microsoft.com/office/spreadsheetml/2009/9/main" objectType="CheckBox" fmlaLink="$L$36" noThreeD="1"/>
</file>

<file path=xl/ctrlProps/ctrlProp4.xml><?xml version="1.0" encoding="utf-8"?>
<formControlPr xmlns="http://schemas.microsoft.com/office/spreadsheetml/2009/9/main" objectType="CheckBox" fmlaLink="$L$37" lockText="1" noThreeD="1"/>
</file>

<file path=xl/ctrlProps/ctrlProp5.xml><?xml version="1.0" encoding="utf-8"?>
<formControlPr xmlns="http://schemas.microsoft.com/office/spreadsheetml/2009/9/main" objectType="CheckBox" fmlaLink="$L$37" noThreeD="1"/>
</file>

<file path=xl/ctrlProps/ctrlProp6.xml><?xml version="1.0" encoding="utf-8"?>
<formControlPr xmlns="http://schemas.microsoft.com/office/spreadsheetml/2009/9/main" objectType="CheckBox" fmlaLink="$L$38" noThreeD="1"/>
</file>

<file path=xl/ctrlProps/ctrlProp7.xml><?xml version="1.0" encoding="utf-8"?>
<formControlPr xmlns="http://schemas.microsoft.com/office/spreadsheetml/2009/9/main" objectType="CheckBox" fmlaLink="$L$40"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82827</xdr:colOff>
      <xdr:row>4</xdr:row>
      <xdr:rowOff>24848</xdr:rowOff>
    </xdr:from>
    <xdr:to>
      <xdr:col>1</xdr:col>
      <xdr:colOff>190502</xdr:colOff>
      <xdr:row>9</xdr:row>
      <xdr:rowOff>16564</xdr:rowOff>
    </xdr:to>
    <xdr:pic>
      <xdr:nvPicPr>
        <xdr:cNvPr id="14" name="Bild 1" descr="wappen_a4_sw">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tretch>
          <a:fillRect/>
        </a:stretch>
      </xdr:blipFill>
      <xdr:spPr bwMode="auto">
        <a:xfrm>
          <a:off x="82827" y="786848"/>
          <a:ext cx="944218" cy="944216"/>
        </a:xfrm>
        <a:prstGeom prst="rect">
          <a:avLst/>
        </a:prstGeom>
        <a:noFill/>
        <a:ln>
          <a:noFill/>
        </a:ln>
      </xdr:spPr>
    </xdr:pic>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33</xdr:row>
          <xdr:rowOff>9525</xdr:rowOff>
        </xdr:from>
        <xdr:to>
          <xdr:col>19</xdr:col>
          <xdr:colOff>19050</xdr:colOff>
          <xdr:row>34</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0</xdr:rowOff>
        </xdr:from>
        <xdr:to>
          <xdr:col>4</xdr:col>
          <xdr:colOff>0</xdr:colOff>
          <xdr:row>35</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19</xdr:col>
          <xdr:colOff>9525</xdr:colOff>
          <xdr:row>36</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4</xdr:col>
          <xdr:colOff>0</xdr:colOff>
          <xdr:row>37</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40</xdr:col>
      <xdr:colOff>198783</xdr:colOff>
      <xdr:row>32</xdr:row>
      <xdr:rowOff>29310</xdr:rowOff>
    </xdr:from>
    <xdr:to>
      <xdr:col>96</xdr:col>
      <xdr:colOff>26504</xdr:colOff>
      <xdr:row>52</xdr:row>
      <xdr:rowOff>13254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644348" y="6012667"/>
          <a:ext cx="4280452" cy="127603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de-CH" sz="1100" b="1">
              <a:latin typeface="Arial" panose="020B0604020202020204" pitchFamily="34" charset="0"/>
              <a:cs typeface="Arial" panose="020B0604020202020204" pitchFamily="34" charset="0"/>
            </a:rPr>
            <a:t>Wie ist dieses Formular auszufüllen?</a:t>
          </a:r>
        </a:p>
        <a:p>
          <a:pPr marL="228600" indent="-228600">
            <a:buFont typeface="+mj-lt"/>
            <a:buAutoNum type="arabicParenR"/>
          </a:pPr>
          <a:endParaRPr lang="de-CH" sz="1050">
            <a:latin typeface="Arial" panose="020B0604020202020204" pitchFamily="34" charset="0"/>
            <a:cs typeface="Arial" panose="020B0604020202020204" pitchFamily="34" charset="0"/>
          </a:endParaRPr>
        </a:p>
        <a:p>
          <a:pPr marL="228600" indent="-228600">
            <a:buFont typeface="+mj-lt"/>
            <a:buAutoNum type="arabicParenR"/>
          </a:pPr>
          <a:r>
            <a:rPr lang="de-CH" sz="1100">
              <a:latin typeface="Arial" panose="020B0604020202020204" pitchFamily="34" charset="0"/>
              <a:cs typeface="Arial" panose="020B0604020202020204" pitchFamily="34" charset="0"/>
            </a:rPr>
            <a:t>Kriterien (siehe links) auswählen</a:t>
          </a:r>
          <a:r>
            <a:rPr lang="de-CH" sz="1100" baseline="0">
              <a:latin typeface="Arial" panose="020B0604020202020204" pitchFamily="34" charset="0"/>
              <a:cs typeface="Arial" panose="020B0604020202020204" pitchFamily="34" charset="0"/>
            </a:rPr>
            <a:t> (Mehrfachantworten möglich)</a:t>
          </a:r>
          <a:endParaRPr lang="de-CH" sz="1100">
            <a:latin typeface="Arial" panose="020B0604020202020204" pitchFamily="34" charset="0"/>
            <a:cs typeface="Arial" panose="020B0604020202020204" pitchFamily="34" charset="0"/>
          </a:endParaRPr>
        </a:p>
        <a:p>
          <a:pPr marL="228600" indent="-228600">
            <a:buFont typeface="+mj-lt"/>
            <a:buAutoNum type="arabicParenR"/>
          </a:pPr>
          <a:r>
            <a:rPr lang="de-CH" sz="1100">
              <a:latin typeface="Arial" panose="020B0604020202020204" pitchFamily="34" charset="0"/>
              <a:cs typeface="Arial" panose="020B0604020202020204" pitchFamily="34" charset="0"/>
            </a:rPr>
            <a:t>Datum und Zeit eintragen (Tabellen</a:t>
          </a:r>
          <a:r>
            <a:rPr lang="de-CH" sz="1100" baseline="0">
              <a:latin typeface="Arial" panose="020B0604020202020204" pitchFamily="34" charset="0"/>
              <a:cs typeface="Arial" panose="020B0604020202020204" pitchFamily="34" charset="0"/>
            </a:rPr>
            <a:t> unten)</a:t>
          </a:r>
          <a:endParaRPr lang="de-CH" sz="1100">
            <a:latin typeface="Arial" panose="020B0604020202020204" pitchFamily="34" charset="0"/>
            <a:cs typeface="Arial" panose="020B0604020202020204" pitchFamily="34" charset="0"/>
          </a:endParaRPr>
        </a:p>
        <a:p>
          <a:pPr marL="228600" indent="-228600">
            <a:buFont typeface="+mj-lt"/>
            <a:buAutoNum type="arabicParenR"/>
          </a:pPr>
          <a:r>
            <a:rPr lang="de-CH" sz="1100">
              <a:latin typeface="Arial" panose="020B0604020202020204" pitchFamily="34" charset="0"/>
              <a:cs typeface="Arial" panose="020B0604020202020204" pitchFamily="34" charset="0"/>
            </a:rPr>
            <a:t>Setze eine 1 für Räume, die vom Veranstalter benötigt werden </a:t>
          </a:r>
          <a:r>
            <a:rPr lang="de-CH" sz="1050">
              <a:latin typeface="Arial" panose="020B0604020202020204" pitchFamily="34" charset="0"/>
              <a:cs typeface="Arial" panose="020B0604020202020204" pitchFamily="34" charset="0"/>
            </a:rPr>
            <a:t>(Hinweis</a:t>
          </a:r>
          <a:r>
            <a:rPr lang="de-CH" sz="1050" baseline="0">
              <a:latin typeface="Arial" panose="020B0604020202020204" pitchFamily="34" charset="0"/>
              <a:cs typeface="Arial" panose="020B0604020202020204" pitchFamily="34" charset="0"/>
            </a:rPr>
            <a:t> für </a:t>
          </a:r>
          <a:r>
            <a:rPr lang="de-CH" sz="1050">
              <a:latin typeface="Arial" panose="020B0604020202020204" pitchFamily="34" charset="0"/>
              <a:cs typeface="Arial" panose="020B0604020202020204" pitchFamily="34" charset="0"/>
            </a:rPr>
            <a:t>Garderoben</a:t>
          </a:r>
          <a:r>
            <a:rPr lang="de-CH" sz="1050" baseline="0">
              <a:latin typeface="Arial" panose="020B0604020202020204" pitchFamily="34" charset="0"/>
              <a:cs typeface="Arial" panose="020B0604020202020204" pitchFamily="34" charset="0"/>
            </a:rPr>
            <a:t> und Schulzimmer: effektive Anzahl eingeben</a:t>
          </a:r>
          <a:r>
            <a:rPr lang="de-CH" sz="1050">
              <a:latin typeface="Arial" panose="020B0604020202020204" pitchFamily="34" charset="0"/>
              <a:cs typeface="Arial" panose="020B0604020202020204" pitchFamily="34" charset="0"/>
            </a:rPr>
            <a:t>)</a:t>
          </a:r>
          <a:endParaRPr lang="de-CH" sz="11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36</xdr:row>
          <xdr:rowOff>9525</xdr:rowOff>
        </xdr:from>
        <xdr:to>
          <xdr:col>19</xdr:col>
          <xdr:colOff>9525</xdr:colOff>
          <xdr:row>37</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171450</xdr:rowOff>
        </xdr:from>
        <xdr:to>
          <xdr:col>4</xdr:col>
          <xdr:colOff>0</xdr:colOff>
          <xdr:row>38</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0</xdr:rowOff>
        </xdr:from>
        <xdr:to>
          <xdr:col>4</xdr:col>
          <xdr:colOff>0</xdr:colOff>
          <xdr:row>40</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57978</xdr:rowOff>
    </xdr:from>
    <xdr:to>
      <xdr:col>97</xdr:col>
      <xdr:colOff>446796</xdr:colOff>
      <xdr:row>3</xdr:row>
      <xdr:rowOff>2533</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7978"/>
          <a:ext cx="8639443" cy="489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hauswartung@utzenstorf.ch?subject=Einreichung%20Reservationsformular%20f&#252;r%20Mehrzweck-,%20Schul-%20und%20Sportanlage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1:DI152"/>
  <sheetViews>
    <sheetView tabSelected="1" showRuler="0" topLeftCell="A31" zoomScale="130" zoomScaleNormal="130" zoomScalePageLayoutView="115" workbookViewId="0">
      <selection activeCell="A57" sqref="A57"/>
    </sheetView>
    <sheetView showGridLines="0" tabSelected="1" view="pageLayout" topLeftCell="A94" zoomScaleNormal="100" workbookViewId="1">
      <selection activeCell="A57" sqref="A57"/>
    </sheetView>
  </sheetViews>
  <sheetFormatPr baseColWidth="10" defaultColWidth="11.5703125" defaultRowHeight="15" x14ac:dyDescent="0.25"/>
  <cols>
    <col min="1" max="1" width="11.7109375" style="51" customWidth="1"/>
    <col min="2" max="2" width="8.5703125" style="51" customWidth="1"/>
    <col min="3" max="3" width="3.7109375" style="51" customWidth="1"/>
    <col min="4" max="4" width="3.5703125" style="51" customWidth="1"/>
    <col min="5" max="8" width="8.140625" style="1" hidden="1" customWidth="1"/>
    <col min="9" max="13" width="11.5703125" style="1" hidden="1" customWidth="1"/>
    <col min="14" max="14" width="17" style="1" hidden="1" customWidth="1"/>
    <col min="15" max="19" width="11.5703125" style="1" hidden="1" customWidth="1"/>
    <col min="20" max="20" width="3" style="53" customWidth="1"/>
    <col min="21" max="21" width="8.85546875" style="1" hidden="1" customWidth="1"/>
    <col min="22" max="22" width="6.85546875" style="1" hidden="1" customWidth="1"/>
    <col min="23" max="23" width="3" style="53" customWidth="1"/>
    <col min="24" max="25" width="6.85546875" style="1" hidden="1" customWidth="1"/>
    <col min="26" max="26" width="3" style="53" customWidth="1"/>
    <col min="27" max="28" width="6.85546875" style="1" hidden="1" customWidth="1"/>
    <col min="29" max="29" width="3" style="53" customWidth="1"/>
    <col min="30" max="31" width="6.85546875" style="1" hidden="1" customWidth="1"/>
    <col min="32" max="32" width="3" style="53" customWidth="1"/>
    <col min="33" max="34" width="6.85546875" style="1" hidden="1" customWidth="1"/>
    <col min="35" max="35" width="3" style="53" customWidth="1"/>
    <col min="36" max="37" width="6.85546875" style="1" hidden="1" customWidth="1"/>
    <col min="38" max="38" width="3" style="53" customWidth="1"/>
    <col min="39" max="40" width="6.85546875" style="1" hidden="1" customWidth="1"/>
    <col min="41" max="41" width="3" style="53" customWidth="1"/>
    <col min="42" max="43" width="6.85546875" style="1" hidden="1" customWidth="1"/>
    <col min="44" max="44" width="3" style="53" customWidth="1"/>
    <col min="45" max="46" width="6.85546875" style="1" hidden="1" customWidth="1"/>
    <col min="47" max="47" width="3" style="53" customWidth="1"/>
    <col min="48" max="49" width="6.85546875" style="1" hidden="1" customWidth="1"/>
    <col min="50" max="50" width="3" style="53" customWidth="1"/>
    <col min="51" max="52" width="6.85546875" style="1" hidden="1" customWidth="1"/>
    <col min="53" max="53" width="3" style="53" customWidth="1"/>
    <col min="54" max="55" width="6.85546875" style="1" hidden="1" customWidth="1"/>
    <col min="56" max="56" width="3" style="53" customWidth="1"/>
    <col min="57" max="58" width="6.85546875" style="1" hidden="1" customWidth="1"/>
    <col min="59" max="59" width="3" style="53" customWidth="1"/>
    <col min="60" max="61" width="6.85546875" style="1" hidden="1" customWidth="1"/>
    <col min="62" max="62" width="3" style="53" customWidth="1"/>
    <col min="63" max="64" width="6.85546875" style="1" hidden="1" customWidth="1"/>
    <col min="65" max="65" width="3" style="53" customWidth="1"/>
    <col min="66" max="67" width="6.85546875" style="1" hidden="1" customWidth="1"/>
    <col min="68" max="68" width="3" style="53" customWidth="1"/>
    <col min="69" max="70" width="6.85546875" style="1" hidden="1" customWidth="1"/>
    <col min="71" max="71" width="3" style="53" customWidth="1"/>
    <col min="72" max="73" width="6.85546875" style="1" hidden="1" customWidth="1"/>
    <col min="74" max="74" width="3" style="53" customWidth="1"/>
    <col min="75" max="76" width="6.85546875" style="1" hidden="1" customWidth="1"/>
    <col min="77" max="77" width="3" style="53" customWidth="1"/>
    <col min="78" max="79" width="6.85546875" style="1" hidden="1" customWidth="1"/>
    <col min="80" max="80" width="3" style="53" customWidth="1"/>
    <col min="81" max="81" width="6.85546875" style="1" hidden="1" customWidth="1"/>
    <col min="82" max="82" width="3" style="53" customWidth="1"/>
    <col min="83" max="83" width="6.85546875" style="1" hidden="1" customWidth="1"/>
    <col min="84" max="84" width="3" style="53" customWidth="1"/>
    <col min="85" max="85" width="6.85546875" style="1" hidden="1" customWidth="1"/>
    <col min="86" max="86" width="3" style="53" customWidth="1"/>
    <col min="87" max="87" width="6.85546875" style="1" hidden="1" customWidth="1"/>
    <col min="88" max="88" width="3" style="53" customWidth="1"/>
    <col min="89" max="89" width="6.85546875" style="1" hidden="1" customWidth="1"/>
    <col min="90" max="90" width="3" style="53" customWidth="1"/>
    <col min="91" max="91" width="7.85546875" style="1" hidden="1" customWidth="1"/>
    <col min="92" max="92" width="3" style="53" customWidth="1"/>
    <col min="93" max="93" width="8" style="1" hidden="1" customWidth="1"/>
    <col min="94" max="94" width="3" style="53" customWidth="1"/>
    <col min="95" max="95" width="9" style="1" hidden="1" customWidth="1"/>
    <col min="96" max="96" width="2.28515625" style="1" hidden="1" customWidth="1"/>
    <col min="97" max="97" width="5.85546875" style="54" customWidth="1"/>
    <col min="98" max="98" width="9.7109375" style="51" customWidth="1"/>
    <col min="99" max="16384" width="11.5703125" style="51"/>
  </cols>
  <sheetData>
    <row r="11" spans="1:97" x14ac:dyDescent="0.25">
      <c r="A11" s="180"/>
      <c r="B11" s="180"/>
    </row>
    <row r="14" spans="1:97" s="60" customFormat="1" ht="14.25" x14ac:dyDescent="0.2">
      <c r="E14" s="3"/>
      <c r="F14" s="3"/>
      <c r="G14" s="3"/>
      <c r="H14" s="3"/>
      <c r="I14" s="3"/>
      <c r="J14" s="3"/>
      <c r="K14" s="3"/>
      <c r="L14" s="3"/>
      <c r="M14" s="3"/>
      <c r="N14" s="3"/>
      <c r="O14" s="3"/>
      <c r="P14" s="3"/>
      <c r="Q14" s="3"/>
      <c r="R14" s="3"/>
      <c r="S14" s="3"/>
      <c r="T14" s="61"/>
      <c r="U14" s="3"/>
      <c r="V14" s="3"/>
      <c r="W14" s="61"/>
      <c r="X14" s="3"/>
      <c r="Y14" s="3"/>
      <c r="Z14" s="61"/>
      <c r="AA14" s="3"/>
      <c r="AB14" s="3"/>
      <c r="AC14" s="61"/>
      <c r="AD14" s="3"/>
      <c r="AE14" s="3"/>
      <c r="AF14" s="61"/>
      <c r="AG14" s="3"/>
      <c r="AH14" s="3"/>
      <c r="AI14" s="61"/>
      <c r="AJ14" s="3"/>
      <c r="AK14" s="3"/>
      <c r="AL14" s="61"/>
      <c r="AM14" s="3"/>
      <c r="AN14" s="3"/>
      <c r="AO14" s="61"/>
      <c r="AP14" s="3"/>
      <c r="AQ14" s="3"/>
      <c r="AR14" s="61"/>
      <c r="AS14" s="3"/>
      <c r="AT14" s="3"/>
      <c r="AU14" s="61"/>
      <c r="AV14" s="3"/>
      <c r="AW14" s="3"/>
      <c r="AX14" s="61"/>
      <c r="AY14" s="3"/>
      <c r="AZ14" s="3"/>
      <c r="BA14" s="61"/>
      <c r="BB14" s="3"/>
      <c r="BC14" s="3"/>
      <c r="BD14" s="61"/>
      <c r="BE14" s="3"/>
      <c r="BF14" s="3"/>
      <c r="BG14" s="61"/>
      <c r="BH14" s="3"/>
      <c r="BI14" s="3"/>
      <c r="BJ14" s="61"/>
      <c r="BK14" s="3"/>
      <c r="BL14" s="3"/>
      <c r="BM14" s="61"/>
      <c r="BN14" s="3"/>
      <c r="BO14" s="3"/>
      <c r="BP14" s="61"/>
      <c r="BQ14" s="3"/>
      <c r="BR14" s="3"/>
      <c r="BS14" s="61"/>
      <c r="BT14" s="3"/>
      <c r="BU14" s="3"/>
      <c r="BV14" s="61"/>
      <c r="BW14" s="3"/>
      <c r="BX14" s="3"/>
      <c r="BY14" s="61"/>
      <c r="BZ14" s="3"/>
      <c r="CA14" s="3"/>
      <c r="CB14" s="61"/>
      <c r="CC14" s="3"/>
      <c r="CD14" s="61"/>
      <c r="CE14" s="3"/>
      <c r="CF14" s="61"/>
      <c r="CG14" s="3"/>
      <c r="CH14" s="61"/>
      <c r="CI14" s="3"/>
      <c r="CJ14" s="61"/>
      <c r="CK14" s="3"/>
      <c r="CL14" s="61"/>
      <c r="CM14" s="3"/>
      <c r="CN14" s="61"/>
      <c r="CO14" s="3"/>
      <c r="CP14" s="61"/>
      <c r="CQ14" s="3"/>
      <c r="CR14" s="3"/>
      <c r="CS14" s="59"/>
    </row>
    <row r="16" spans="1:97" s="60" customFormat="1" ht="5.25" customHeight="1" x14ac:dyDescent="0.2">
      <c r="E16" s="3"/>
      <c r="F16" s="3"/>
      <c r="G16" s="3"/>
      <c r="H16" s="3"/>
      <c r="I16" s="3"/>
      <c r="J16" s="3"/>
      <c r="K16" s="3"/>
      <c r="L16" s="3"/>
      <c r="M16" s="3"/>
      <c r="N16" s="3"/>
      <c r="O16" s="3"/>
      <c r="P16" s="3"/>
      <c r="Q16" s="3"/>
      <c r="R16" s="3"/>
      <c r="S16" s="3"/>
      <c r="T16" s="61"/>
      <c r="U16" s="3"/>
      <c r="V16" s="3"/>
      <c r="W16" s="61"/>
      <c r="X16" s="3"/>
      <c r="Y16" s="3"/>
      <c r="Z16" s="61"/>
      <c r="AA16" s="3"/>
      <c r="AB16" s="3"/>
      <c r="AC16" s="61"/>
      <c r="AD16" s="3"/>
      <c r="AE16" s="3"/>
      <c r="AF16" s="61"/>
      <c r="AG16" s="3"/>
      <c r="AH16" s="3"/>
      <c r="AI16" s="61"/>
      <c r="AJ16" s="3"/>
      <c r="AK16" s="3"/>
      <c r="AL16" s="61"/>
      <c r="AM16" s="3"/>
      <c r="AN16" s="3"/>
      <c r="AO16" s="61"/>
      <c r="AP16" s="3"/>
      <c r="AQ16" s="3"/>
      <c r="AR16" s="61"/>
      <c r="AS16" s="3"/>
      <c r="AT16" s="3"/>
      <c r="AU16" s="61"/>
      <c r="AV16" s="3"/>
      <c r="AW16" s="3"/>
      <c r="AX16" s="61"/>
      <c r="AY16" s="3"/>
      <c r="AZ16" s="3"/>
      <c r="BA16" s="61"/>
      <c r="BB16" s="3"/>
      <c r="BC16" s="3"/>
      <c r="BD16" s="61"/>
      <c r="BE16" s="3"/>
      <c r="BF16" s="3"/>
      <c r="BG16" s="61"/>
      <c r="BH16" s="3"/>
      <c r="BI16" s="3"/>
      <c r="BJ16" s="61"/>
      <c r="BK16" s="3"/>
      <c r="BL16" s="3"/>
      <c r="BM16" s="61"/>
      <c r="BN16" s="3"/>
      <c r="BO16" s="3"/>
      <c r="BP16" s="61"/>
      <c r="BQ16" s="3"/>
      <c r="BR16" s="3"/>
      <c r="BS16" s="61"/>
      <c r="BT16" s="3"/>
      <c r="BU16" s="3"/>
      <c r="BV16" s="61"/>
      <c r="BW16" s="3"/>
      <c r="BX16" s="3"/>
      <c r="BY16" s="61"/>
      <c r="BZ16" s="3"/>
      <c r="CA16" s="3"/>
      <c r="CB16" s="61"/>
      <c r="CC16" s="3"/>
      <c r="CD16" s="61"/>
      <c r="CE16" s="3"/>
      <c r="CF16" s="61"/>
      <c r="CG16" s="3"/>
      <c r="CH16" s="61"/>
      <c r="CI16" s="3"/>
      <c r="CJ16" s="61"/>
      <c r="CK16" s="3"/>
      <c r="CL16" s="61"/>
      <c r="CM16" s="3"/>
      <c r="CN16" s="61"/>
      <c r="CO16" s="3"/>
      <c r="CP16" s="61"/>
      <c r="CQ16" s="3"/>
      <c r="CR16" s="3"/>
      <c r="CS16" s="59"/>
    </row>
    <row r="17" spans="1:97" s="60" customFormat="1" ht="18" x14ac:dyDescent="0.25">
      <c r="A17" s="63" t="s">
        <v>56</v>
      </c>
      <c r="B17" s="45"/>
      <c r="D17" s="38"/>
      <c r="E17" s="100"/>
      <c r="F17" s="100"/>
      <c r="G17" s="100"/>
      <c r="H17" s="100"/>
      <c r="I17" s="100"/>
      <c r="J17" s="100"/>
      <c r="K17" s="100"/>
      <c r="L17" s="100"/>
      <c r="M17" s="100"/>
      <c r="N17" s="100"/>
      <c r="O17" s="100"/>
      <c r="P17" s="100"/>
      <c r="Q17" s="100"/>
      <c r="R17" s="100"/>
      <c r="S17" s="100"/>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3"/>
      <c r="CR17" s="3"/>
      <c r="CS17" s="59"/>
    </row>
    <row r="18" spans="1:97" s="60" customFormat="1" ht="4.9000000000000004" customHeight="1" x14ac:dyDescent="0.25">
      <c r="A18" s="45"/>
      <c r="B18" s="45"/>
      <c r="E18" s="3"/>
      <c r="F18" s="3"/>
      <c r="G18" s="3"/>
      <c r="H18" s="3"/>
      <c r="I18" s="3"/>
      <c r="J18" s="3"/>
      <c r="K18" s="3"/>
      <c r="L18" s="3"/>
      <c r="M18" s="3"/>
      <c r="N18" s="3"/>
      <c r="O18" s="3"/>
      <c r="P18" s="3"/>
      <c r="Q18" s="3"/>
      <c r="R18" s="3"/>
      <c r="S18" s="3"/>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3"/>
      <c r="CR18" s="3"/>
      <c r="CS18" s="59"/>
    </row>
    <row r="19" spans="1:97" s="60" customFormat="1" ht="18" x14ac:dyDescent="0.25">
      <c r="A19" s="63" t="s">
        <v>57</v>
      </c>
      <c r="B19" s="45"/>
      <c r="D19" s="38"/>
      <c r="E19" s="148"/>
      <c r="F19" s="148"/>
      <c r="G19" s="148"/>
      <c r="H19" s="148"/>
      <c r="I19" s="148"/>
      <c r="J19" s="148"/>
      <c r="K19" s="148"/>
      <c r="L19" s="148"/>
      <c r="M19" s="148"/>
      <c r="N19" s="148"/>
      <c r="O19" s="148"/>
      <c r="P19" s="148"/>
      <c r="Q19" s="148"/>
      <c r="R19" s="148"/>
      <c r="S19" s="148"/>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3"/>
      <c r="CR19" s="3"/>
      <c r="CS19" s="59"/>
    </row>
    <row r="20" spans="1:97" s="60" customFormat="1" ht="4.9000000000000004" customHeight="1" x14ac:dyDescent="0.25">
      <c r="A20" s="45"/>
      <c r="B20" s="45"/>
      <c r="E20" s="3"/>
      <c r="F20" s="3"/>
      <c r="G20" s="3"/>
      <c r="H20" s="3"/>
      <c r="I20" s="3"/>
      <c r="J20" s="3"/>
      <c r="K20" s="3"/>
      <c r="L20" s="3"/>
      <c r="M20" s="3"/>
      <c r="N20" s="3"/>
      <c r="O20" s="3"/>
      <c r="P20" s="3"/>
      <c r="Q20" s="3"/>
      <c r="R20" s="3"/>
      <c r="S20" s="3"/>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c r="CB20" s="182"/>
      <c r="CC20" s="182"/>
      <c r="CD20" s="182"/>
      <c r="CE20" s="182"/>
      <c r="CF20" s="182"/>
      <c r="CG20" s="182"/>
      <c r="CH20" s="182"/>
      <c r="CI20" s="182"/>
      <c r="CJ20" s="182"/>
      <c r="CK20" s="182"/>
      <c r="CL20" s="182"/>
      <c r="CM20" s="182"/>
      <c r="CN20" s="182"/>
      <c r="CO20" s="182"/>
      <c r="CP20" s="182"/>
      <c r="CQ20" s="3"/>
      <c r="CR20" s="3"/>
      <c r="CS20" s="59"/>
    </row>
    <row r="21" spans="1:97" s="60" customFormat="1" ht="18" x14ac:dyDescent="0.25">
      <c r="A21" s="63" t="s">
        <v>58</v>
      </c>
      <c r="B21" s="45"/>
      <c r="D21" s="38"/>
      <c r="E21" s="157"/>
      <c r="F21" s="157"/>
      <c r="G21" s="157"/>
      <c r="H21" s="157"/>
      <c r="I21" s="157"/>
      <c r="J21" s="157"/>
      <c r="K21" s="157"/>
      <c r="L21" s="157"/>
      <c r="M21" s="157"/>
      <c r="N21" s="157"/>
      <c r="O21" s="157"/>
      <c r="P21" s="157"/>
      <c r="Q21" s="157"/>
      <c r="R21" s="157"/>
      <c r="S21" s="157"/>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3"/>
      <c r="CR21" s="3"/>
      <c r="CS21" s="59"/>
    </row>
    <row r="22" spans="1:97" s="60" customFormat="1" ht="4.9000000000000004" customHeight="1" x14ac:dyDescent="0.25">
      <c r="A22" s="45"/>
      <c r="B22" s="45"/>
      <c r="E22" s="3"/>
      <c r="F22" s="3"/>
      <c r="G22" s="3"/>
      <c r="H22" s="3"/>
      <c r="I22" s="3"/>
      <c r="J22" s="3"/>
      <c r="K22" s="3"/>
      <c r="L22" s="3"/>
      <c r="M22" s="3"/>
      <c r="N22" s="3"/>
      <c r="O22" s="3"/>
      <c r="P22" s="3"/>
      <c r="Q22" s="3"/>
      <c r="R22" s="3"/>
      <c r="S22" s="3"/>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3"/>
      <c r="CR22" s="3"/>
      <c r="CS22" s="59"/>
    </row>
    <row r="23" spans="1:97" s="60" customFormat="1" ht="18" x14ac:dyDescent="0.25">
      <c r="A23" s="45" t="s">
        <v>74</v>
      </c>
      <c r="B23" s="45"/>
      <c r="D23" s="38"/>
      <c r="E23" s="157"/>
      <c r="F23" s="157"/>
      <c r="G23" s="157"/>
      <c r="H23" s="157"/>
      <c r="I23" s="157"/>
      <c r="J23" s="157"/>
      <c r="K23" s="157"/>
      <c r="L23" s="157"/>
      <c r="M23" s="157"/>
      <c r="N23" s="157"/>
      <c r="O23" s="157"/>
      <c r="P23" s="157"/>
      <c r="Q23" s="157"/>
      <c r="R23" s="157"/>
      <c r="S23" s="157"/>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3"/>
      <c r="CR23" s="3"/>
      <c r="CS23" s="59"/>
    </row>
    <row r="24" spans="1:97" s="60" customFormat="1" ht="4.9000000000000004" customHeight="1" x14ac:dyDescent="0.25">
      <c r="A24" s="45"/>
      <c r="B24" s="45"/>
      <c r="E24" s="3"/>
      <c r="F24" s="3"/>
      <c r="G24" s="3"/>
      <c r="H24" s="3"/>
      <c r="I24" s="3"/>
      <c r="J24" s="3"/>
      <c r="K24" s="3"/>
      <c r="L24" s="3"/>
      <c r="M24" s="3"/>
      <c r="N24" s="3"/>
      <c r="O24" s="3"/>
      <c r="P24" s="3"/>
      <c r="Q24" s="3"/>
      <c r="R24" s="3"/>
      <c r="S24" s="3"/>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3"/>
      <c r="CR24" s="3"/>
      <c r="CS24" s="59"/>
    </row>
    <row r="25" spans="1:97" s="60" customFormat="1" ht="18" x14ac:dyDescent="0.25">
      <c r="A25" s="45" t="s">
        <v>73</v>
      </c>
      <c r="B25" s="45"/>
      <c r="D25" s="38"/>
      <c r="E25" s="157"/>
      <c r="F25" s="157"/>
      <c r="G25" s="157"/>
      <c r="H25" s="157"/>
      <c r="I25" s="157"/>
      <c r="J25" s="157"/>
      <c r="K25" s="157"/>
      <c r="L25" s="157"/>
      <c r="M25" s="157"/>
      <c r="N25" s="157"/>
      <c r="O25" s="157"/>
      <c r="P25" s="157"/>
      <c r="Q25" s="157"/>
      <c r="R25" s="157"/>
      <c r="S25" s="157"/>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3"/>
      <c r="CR25" s="3"/>
      <c r="CS25" s="59"/>
    </row>
    <row r="26" spans="1:97" s="60" customFormat="1" ht="6.75" customHeight="1" x14ac:dyDescent="0.25">
      <c r="A26" s="45"/>
      <c r="B26" s="45"/>
      <c r="E26" s="3"/>
      <c r="F26" s="3"/>
      <c r="G26" s="3"/>
      <c r="H26" s="3"/>
      <c r="I26" s="3"/>
      <c r="J26" s="3"/>
      <c r="K26" s="3"/>
      <c r="L26" s="3"/>
      <c r="M26" s="3"/>
      <c r="N26" s="3"/>
      <c r="O26" s="3"/>
      <c r="P26" s="3"/>
      <c r="Q26" s="3"/>
      <c r="R26" s="3"/>
      <c r="S26" s="3"/>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3"/>
      <c r="CR26" s="3"/>
      <c r="CS26" s="59"/>
    </row>
    <row r="27" spans="1:97" s="60" customFormat="1" ht="18" x14ac:dyDescent="0.25">
      <c r="A27" s="45" t="s">
        <v>81</v>
      </c>
      <c r="B27" s="45"/>
      <c r="D27" s="38"/>
      <c r="E27" s="157"/>
      <c r="F27" s="157"/>
      <c r="G27" s="157"/>
      <c r="H27" s="157"/>
      <c r="I27" s="157"/>
      <c r="J27" s="157"/>
      <c r="K27" s="157"/>
      <c r="L27" s="157"/>
      <c r="M27" s="157"/>
      <c r="N27" s="157"/>
      <c r="O27" s="157"/>
      <c r="P27" s="157"/>
      <c r="Q27" s="157"/>
      <c r="R27" s="157"/>
      <c r="S27" s="157"/>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3"/>
      <c r="CR27" s="3"/>
      <c r="CS27" s="59"/>
    </row>
    <row r="28" spans="1:97" s="60" customFormat="1" ht="6.75" customHeight="1" x14ac:dyDescent="0.25">
      <c r="A28" s="45"/>
      <c r="B28" s="45"/>
      <c r="E28" s="3"/>
      <c r="F28" s="3"/>
      <c r="G28" s="3"/>
      <c r="H28" s="3"/>
      <c r="I28" s="3"/>
      <c r="J28" s="3"/>
      <c r="K28" s="3"/>
      <c r="L28" s="3"/>
      <c r="M28" s="3"/>
      <c r="N28" s="3"/>
      <c r="O28" s="3"/>
      <c r="P28" s="3"/>
      <c r="Q28" s="3"/>
      <c r="R28" s="3"/>
      <c r="S28" s="3"/>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3"/>
      <c r="CR28" s="3"/>
      <c r="CS28" s="59"/>
    </row>
    <row r="29" spans="1:97" s="60" customFormat="1" ht="18" x14ac:dyDescent="0.25">
      <c r="A29" s="45" t="s">
        <v>111</v>
      </c>
      <c r="B29" s="45"/>
      <c r="D29" s="38"/>
      <c r="E29" s="157"/>
      <c r="F29" s="157"/>
      <c r="G29" s="157"/>
      <c r="H29" s="157"/>
      <c r="I29" s="157"/>
      <c r="J29" s="157"/>
      <c r="K29" s="157"/>
      <c r="L29" s="157"/>
      <c r="M29" s="157"/>
      <c r="N29" s="157"/>
      <c r="O29" s="157"/>
      <c r="P29" s="157"/>
      <c r="Q29" s="157"/>
      <c r="R29" s="157"/>
      <c r="S29" s="157"/>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3"/>
      <c r="CR29" s="3"/>
      <c r="CS29" s="59"/>
    </row>
    <row r="30" spans="1:97" s="60" customFormat="1" ht="17.45" customHeight="1" x14ac:dyDescent="0.25">
      <c r="A30" s="45"/>
      <c r="B30" s="45"/>
      <c r="D30" s="38"/>
      <c r="E30" s="164"/>
      <c r="F30" s="164"/>
      <c r="G30" s="164"/>
      <c r="H30" s="164"/>
      <c r="I30" s="164"/>
      <c r="J30" s="164"/>
      <c r="K30" s="164"/>
      <c r="L30" s="164"/>
      <c r="M30" s="164"/>
      <c r="N30" s="164"/>
      <c r="O30" s="164"/>
      <c r="P30" s="164"/>
      <c r="Q30" s="164"/>
      <c r="R30" s="164"/>
      <c r="S30" s="1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3"/>
      <c r="CR30" s="3"/>
      <c r="CS30" s="59"/>
    </row>
    <row r="31" spans="1:97" s="60" customFormat="1" ht="65.25" customHeight="1" x14ac:dyDescent="0.4">
      <c r="A31" s="65" t="s">
        <v>72</v>
      </c>
      <c r="B31" s="66"/>
      <c r="E31" s="3"/>
      <c r="F31" s="3"/>
      <c r="G31" s="3"/>
      <c r="H31" s="3"/>
      <c r="I31" s="3"/>
      <c r="J31" s="3"/>
      <c r="K31" s="3"/>
      <c r="L31" s="3"/>
      <c r="M31" s="3"/>
      <c r="N31" s="3"/>
      <c r="O31" s="3"/>
      <c r="P31" s="3"/>
      <c r="Q31" s="3"/>
      <c r="R31" s="3"/>
      <c r="S31" s="3"/>
      <c r="T31" s="61"/>
      <c r="U31" s="3"/>
      <c r="V31" s="3"/>
      <c r="W31" s="61"/>
      <c r="X31" s="3"/>
      <c r="Y31" s="3"/>
      <c r="Z31" s="61"/>
      <c r="AA31" s="3"/>
      <c r="AB31" s="3"/>
      <c r="AC31" s="61"/>
      <c r="AD31" s="3"/>
      <c r="AE31" s="3"/>
      <c r="AF31" s="61"/>
      <c r="AG31" s="3"/>
      <c r="AH31" s="3"/>
      <c r="AI31" s="61"/>
      <c r="AJ31" s="3"/>
      <c r="AK31" s="3"/>
      <c r="AL31" s="61"/>
      <c r="AM31" s="3"/>
      <c r="AN31" s="3"/>
      <c r="AO31" s="61"/>
      <c r="AP31" s="3"/>
      <c r="AQ31" s="3"/>
      <c r="AR31" s="61"/>
      <c r="AS31" s="3"/>
      <c r="AT31" s="3"/>
      <c r="AU31" s="61"/>
      <c r="AV31" s="3"/>
      <c r="AW31" s="3"/>
      <c r="AX31" s="61"/>
      <c r="AY31" s="3"/>
      <c r="AZ31" s="3"/>
      <c r="BA31" s="61"/>
      <c r="BB31" s="3"/>
      <c r="BC31" s="3"/>
      <c r="BD31" s="61"/>
      <c r="BE31" s="3"/>
      <c r="BF31" s="3"/>
      <c r="BG31" s="61"/>
      <c r="BH31" s="3"/>
      <c r="BI31" s="3"/>
      <c r="BJ31" s="61"/>
      <c r="BK31" s="3"/>
      <c r="BL31" s="3"/>
      <c r="BM31" s="61"/>
      <c r="BN31" s="3"/>
      <c r="BO31" s="3"/>
      <c r="BP31" s="61"/>
      <c r="BQ31" s="3"/>
      <c r="BR31" s="3"/>
      <c r="BS31" s="61"/>
      <c r="BT31" s="3"/>
      <c r="BU31" s="3"/>
      <c r="BV31" s="61"/>
      <c r="BW31" s="3"/>
      <c r="BX31" s="3"/>
      <c r="BY31" s="61"/>
      <c r="BZ31" s="3"/>
      <c r="CA31" s="3"/>
      <c r="CB31" s="61"/>
      <c r="CC31" s="3"/>
      <c r="CD31" s="61"/>
      <c r="CE31" s="3"/>
      <c r="CF31" s="61"/>
      <c r="CG31" s="3"/>
      <c r="CH31" s="61"/>
      <c r="CI31" s="3"/>
      <c r="CJ31" s="61"/>
      <c r="CK31" s="3"/>
      <c r="CL31" s="61"/>
      <c r="CM31" s="3"/>
      <c r="CN31" s="61"/>
      <c r="CO31" s="3"/>
      <c r="CP31" s="61"/>
      <c r="CQ31" s="3"/>
      <c r="CR31" s="3"/>
      <c r="CS31" s="59"/>
    </row>
    <row r="32" spans="1:97" s="60" customFormat="1" ht="14.25" x14ac:dyDescent="0.2">
      <c r="E32" s="3"/>
      <c r="F32" s="3"/>
      <c r="G32" s="3"/>
      <c r="H32" s="3"/>
      <c r="I32" s="3"/>
      <c r="J32" s="3"/>
      <c r="K32" s="3"/>
      <c r="L32" s="3"/>
      <c r="M32" s="3"/>
      <c r="N32" s="3"/>
      <c r="O32" s="3"/>
      <c r="P32" s="3"/>
      <c r="Q32" s="3"/>
      <c r="R32" s="3"/>
      <c r="S32" s="3"/>
      <c r="T32" s="61"/>
      <c r="U32" s="3"/>
      <c r="V32" s="3"/>
      <c r="W32" s="61"/>
      <c r="X32" s="3"/>
      <c r="Y32" s="3"/>
      <c r="Z32" s="61"/>
      <c r="AA32" s="3"/>
      <c r="AB32" s="3"/>
      <c r="AC32" s="61"/>
      <c r="AD32" s="3"/>
      <c r="AE32" s="3"/>
      <c r="AF32" s="61"/>
      <c r="AG32" s="3"/>
      <c r="AH32" s="3"/>
      <c r="AI32" s="61"/>
      <c r="AJ32" s="3"/>
      <c r="AK32" s="3"/>
      <c r="AL32" s="61"/>
      <c r="AM32" s="3"/>
      <c r="AN32" s="3"/>
      <c r="AO32" s="61"/>
      <c r="AP32" s="3"/>
      <c r="AQ32" s="3"/>
      <c r="AR32" s="61"/>
      <c r="AS32" s="3"/>
      <c r="AT32" s="3"/>
      <c r="AU32" s="61"/>
      <c r="AV32" s="3"/>
      <c r="AW32" s="3"/>
      <c r="AX32" s="61"/>
      <c r="AY32" s="3"/>
      <c r="AZ32" s="3"/>
      <c r="BA32" s="61"/>
      <c r="BB32" s="3"/>
      <c r="BC32" s="3"/>
      <c r="BD32" s="61"/>
      <c r="BE32" s="3"/>
      <c r="BF32" s="3"/>
      <c r="BG32" s="61"/>
      <c r="BH32" s="3"/>
      <c r="BI32" s="3"/>
      <c r="BJ32" s="61"/>
      <c r="BK32" s="3"/>
      <c r="BL32" s="3"/>
      <c r="BM32" s="61"/>
      <c r="BN32" s="3"/>
      <c r="BO32" s="3"/>
      <c r="BP32" s="61"/>
      <c r="BQ32" s="3"/>
      <c r="BR32" s="3"/>
      <c r="BS32" s="61"/>
      <c r="BT32" s="3"/>
      <c r="BU32" s="3"/>
      <c r="BV32" s="61"/>
      <c r="BW32" s="3"/>
      <c r="BX32" s="3"/>
      <c r="BY32" s="61"/>
      <c r="BZ32" s="3"/>
      <c r="CA32" s="3"/>
      <c r="CB32" s="61"/>
      <c r="CC32" s="3"/>
      <c r="CD32" s="61"/>
      <c r="CE32" s="3"/>
      <c r="CF32" s="61"/>
      <c r="CG32" s="3"/>
      <c r="CH32" s="61"/>
      <c r="CI32" s="3"/>
      <c r="CJ32" s="61"/>
      <c r="CK32" s="3"/>
      <c r="CL32" s="61"/>
      <c r="CM32" s="3"/>
      <c r="CN32" s="61"/>
      <c r="CO32" s="3"/>
      <c r="CP32" s="61"/>
      <c r="CQ32" s="3"/>
      <c r="CR32" s="3"/>
      <c r="CS32" s="59"/>
    </row>
    <row r="33" spans="1:113" s="60" customFormat="1" ht="6" customHeight="1" x14ac:dyDescent="0.2">
      <c r="A33" s="67"/>
      <c r="B33" s="67"/>
      <c r="C33" s="2"/>
      <c r="D33" s="2"/>
      <c r="E33" s="165"/>
      <c r="F33" s="165"/>
      <c r="G33" s="165"/>
      <c r="H33" s="165"/>
      <c r="I33" s="3"/>
      <c r="J33" s="3"/>
      <c r="K33" s="3"/>
      <c r="L33" s="3"/>
      <c r="M33" s="3"/>
      <c r="N33" s="3"/>
      <c r="O33" s="3"/>
      <c r="P33" s="3"/>
      <c r="Q33" s="3"/>
      <c r="R33" s="3"/>
      <c r="S33" s="3"/>
      <c r="T33" s="61"/>
      <c r="U33" s="3"/>
      <c r="V33" s="3"/>
      <c r="W33" s="61"/>
      <c r="X33" s="3"/>
      <c r="Y33" s="3"/>
      <c r="Z33" s="61"/>
      <c r="AA33" s="3"/>
      <c r="AB33" s="3"/>
      <c r="AC33" s="61"/>
      <c r="AD33" s="3"/>
      <c r="AE33" s="3"/>
      <c r="AF33" s="61"/>
      <c r="AG33" s="3"/>
      <c r="AH33" s="3"/>
      <c r="AI33" s="61"/>
      <c r="AJ33" s="3"/>
      <c r="AK33" s="3"/>
      <c r="AL33" s="61"/>
      <c r="AM33" s="3"/>
      <c r="AN33" s="3"/>
      <c r="AO33" s="61"/>
      <c r="AP33" s="3"/>
      <c r="AQ33" s="3"/>
      <c r="AR33" s="61"/>
      <c r="AS33" s="3"/>
      <c r="AT33" s="3"/>
      <c r="AU33" s="61"/>
      <c r="AV33" s="3"/>
      <c r="AW33" s="3"/>
      <c r="AX33" s="61"/>
      <c r="AY33" s="3"/>
      <c r="AZ33" s="3"/>
      <c r="BA33" s="61"/>
      <c r="BB33" s="3"/>
      <c r="BC33" s="3"/>
      <c r="BD33" s="61"/>
      <c r="BE33" s="3"/>
      <c r="BF33" s="3"/>
      <c r="BG33" s="61"/>
      <c r="BH33" s="3"/>
      <c r="BI33" s="3"/>
      <c r="BJ33" s="61"/>
      <c r="BK33" s="3"/>
      <c r="BL33" s="3"/>
      <c r="BM33" s="61"/>
      <c r="BN33" s="3"/>
      <c r="BO33" s="3"/>
      <c r="BP33" s="61"/>
      <c r="BQ33" s="3"/>
      <c r="BR33" s="3"/>
      <c r="BS33" s="61"/>
      <c r="BT33" s="3"/>
      <c r="BU33" s="3"/>
      <c r="BV33" s="61"/>
      <c r="BW33" s="3"/>
      <c r="BX33" s="3"/>
      <c r="BY33" s="61"/>
      <c r="BZ33" s="3"/>
      <c r="CA33" s="3"/>
      <c r="CB33" s="61"/>
      <c r="CC33" s="3"/>
      <c r="CD33" s="61"/>
      <c r="CE33" s="3"/>
      <c r="CF33" s="61"/>
      <c r="CG33" s="3"/>
      <c r="CH33" s="61"/>
      <c r="CI33" s="3"/>
      <c r="CJ33" s="61"/>
      <c r="CK33" s="3"/>
      <c r="CL33" s="61"/>
      <c r="CM33" s="3"/>
      <c r="CN33" s="61"/>
      <c r="CO33" s="3"/>
      <c r="CP33" s="61"/>
      <c r="CQ33" s="3"/>
      <c r="CR33" s="3"/>
      <c r="CS33" s="59"/>
    </row>
    <row r="34" spans="1:113" s="60" customFormat="1" ht="14.25" x14ac:dyDescent="0.2">
      <c r="A34" s="227" t="s">
        <v>25</v>
      </c>
      <c r="B34" s="228"/>
      <c r="C34" s="4" t="s">
        <v>26</v>
      </c>
      <c r="D34" s="5"/>
      <c r="E34" s="3"/>
      <c r="F34" s="3"/>
      <c r="G34" s="3"/>
      <c r="H34" s="3"/>
      <c r="I34" s="3"/>
      <c r="J34" s="3"/>
      <c r="K34" s="3"/>
      <c r="L34" s="152" t="b">
        <v>0</v>
      </c>
      <c r="M34" s="3"/>
      <c r="N34" s="3" t="s">
        <v>28</v>
      </c>
      <c r="O34" s="3">
        <f>IF(AND(L34=TRUE,L35=TRUE,L36=TRUE,L37=FALSE,$L$38=FALSE),0,0)</f>
        <v>0</v>
      </c>
      <c r="P34" s="3">
        <f>IF(AND(L34=TRUE,L35=TRUE,L36=TRUE,L37=FALSE,$L$38=FALSE),0.5,0)</f>
        <v>0</v>
      </c>
      <c r="Q34" s="3"/>
      <c r="R34" s="3"/>
      <c r="S34" s="3"/>
      <c r="T34" s="61"/>
      <c r="U34" s="3"/>
      <c r="V34" s="3"/>
      <c r="W34" s="61"/>
      <c r="X34" s="3"/>
      <c r="Y34" s="3"/>
      <c r="Z34" s="61"/>
      <c r="AA34" s="3"/>
      <c r="AB34" s="3"/>
      <c r="AC34" s="61"/>
      <c r="AD34" s="3"/>
      <c r="AE34" s="3"/>
      <c r="AF34" s="61"/>
      <c r="AG34" s="3"/>
      <c r="AH34" s="3"/>
      <c r="AI34" s="61"/>
      <c r="AJ34" s="3"/>
      <c r="AK34" s="3"/>
      <c r="AL34" s="61"/>
      <c r="AM34" s="3"/>
      <c r="AN34" s="3"/>
      <c r="AO34" s="61"/>
      <c r="AP34" s="3"/>
      <c r="AQ34" s="3"/>
      <c r="AR34" s="61"/>
      <c r="AS34" s="3"/>
      <c r="AT34" s="3"/>
      <c r="AU34" s="61"/>
      <c r="AV34" s="3"/>
      <c r="AW34" s="3"/>
      <c r="AX34" s="61"/>
      <c r="AY34" s="3"/>
      <c r="AZ34" s="3"/>
      <c r="BA34" s="61"/>
      <c r="BB34" s="3"/>
      <c r="BC34" s="3"/>
      <c r="BD34" s="61"/>
      <c r="BE34" s="3"/>
      <c r="BF34" s="3"/>
      <c r="BG34" s="61"/>
      <c r="BH34" s="3"/>
      <c r="BI34" s="3"/>
      <c r="BJ34" s="61"/>
      <c r="BK34" s="3"/>
      <c r="BL34" s="3"/>
      <c r="BM34" s="61"/>
      <c r="BN34" s="3"/>
      <c r="BO34" s="3"/>
      <c r="BP34" s="61"/>
      <c r="BQ34" s="3"/>
      <c r="BR34" s="3"/>
      <c r="BS34" s="61"/>
      <c r="BT34" s="3"/>
      <c r="BU34" s="3"/>
      <c r="BV34" s="61"/>
      <c r="BW34" s="3"/>
      <c r="BX34" s="3"/>
      <c r="BY34" s="61"/>
      <c r="BZ34" s="3"/>
      <c r="CA34" s="3"/>
      <c r="CB34" s="61"/>
      <c r="CC34" s="3"/>
      <c r="CD34" s="61"/>
      <c r="CE34" s="3"/>
      <c r="CF34" s="61"/>
      <c r="CG34" s="3"/>
      <c r="CH34" s="61"/>
      <c r="CI34" s="3"/>
      <c r="CJ34" s="61"/>
      <c r="CK34" s="3"/>
      <c r="CL34" s="61"/>
      <c r="CM34" s="3"/>
      <c r="CN34" s="61"/>
      <c r="CO34" s="3"/>
      <c r="CP34" s="61"/>
      <c r="CQ34" s="3"/>
      <c r="CR34" s="3"/>
      <c r="CS34" s="59"/>
    </row>
    <row r="35" spans="1:113" s="60" customFormat="1" ht="14.25" x14ac:dyDescent="0.2">
      <c r="A35" s="227" t="s">
        <v>11</v>
      </c>
      <c r="B35" s="228"/>
      <c r="C35" s="4" t="s">
        <v>26</v>
      </c>
      <c r="D35" s="5"/>
      <c r="E35" s="3"/>
      <c r="F35" s="3"/>
      <c r="G35" s="3"/>
      <c r="H35" s="3"/>
      <c r="I35" s="3"/>
      <c r="J35" s="3"/>
      <c r="K35" s="3"/>
      <c r="L35" s="152" t="b">
        <v>0</v>
      </c>
      <c r="M35" s="3"/>
      <c r="N35" s="3" t="s">
        <v>29</v>
      </c>
      <c r="O35" s="3">
        <f>IF(AND(L34=TRUE,L35=FALSE,L36=TRUE,L37=FALSE,$L$38=FALSE),1,0)</f>
        <v>0</v>
      </c>
      <c r="P35" s="3"/>
      <c r="Q35" s="3"/>
      <c r="R35" s="3"/>
      <c r="S35" s="3"/>
      <c r="T35" s="61"/>
      <c r="U35" s="3"/>
      <c r="V35" s="3"/>
      <c r="W35" s="61"/>
      <c r="X35" s="3"/>
      <c r="Y35" s="3"/>
      <c r="Z35" s="61"/>
      <c r="AA35" s="3"/>
      <c r="AB35" s="3"/>
      <c r="AC35" s="61"/>
      <c r="AD35" s="3"/>
      <c r="AE35" s="3"/>
      <c r="AF35" s="61"/>
      <c r="AG35" s="3"/>
      <c r="AH35" s="3"/>
      <c r="AI35" s="61"/>
      <c r="AJ35" s="3"/>
      <c r="AK35" s="3"/>
      <c r="AL35" s="61"/>
      <c r="AM35" s="3"/>
      <c r="AN35" s="3"/>
      <c r="AO35" s="61"/>
      <c r="AP35" s="3"/>
      <c r="AQ35" s="3"/>
      <c r="AR35" s="61"/>
      <c r="AS35" s="3"/>
      <c r="AT35" s="3"/>
      <c r="AU35" s="61"/>
      <c r="AV35" s="3"/>
      <c r="AW35" s="3"/>
      <c r="AX35" s="61"/>
      <c r="AY35" s="3"/>
      <c r="AZ35" s="3"/>
      <c r="BA35" s="61"/>
      <c r="BB35" s="3"/>
      <c r="BC35" s="3"/>
      <c r="BD35" s="61"/>
      <c r="BE35" s="3"/>
      <c r="BF35" s="3"/>
      <c r="BG35" s="61"/>
      <c r="BH35" s="3"/>
      <c r="BI35" s="3"/>
      <c r="BJ35" s="61"/>
      <c r="BK35" s="3"/>
      <c r="BL35" s="3"/>
      <c r="BM35" s="61"/>
      <c r="BN35" s="3"/>
      <c r="BO35" s="3"/>
      <c r="BP35" s="61"/>
      <c r="BQ35" s="3"/>
      <c r="BR35" s="3"/>
      <c r="BS35" s="61"/>
      <c r="BT35" s="3"/>
      <c r="BU35" s="3"/>
      <c r="BV35" s="61"/>
      <c r="BW35" s="3"/>
      <c r="BX35" s="3"/>
      <c r="BY35" s="61"/>
      <c r="BZ35" s="3"/>
      <c r="CA35" s="3"/>
      <c r="CB35" s="61"/>
      <c r="CC35" s="3"/>
      <c r="CD35" s="61"/>
      <c r="CE35" s="3"/>
      <c r="CF35" s="61"/>
      <c r="CG35" s="3"/>
      <c r="CH35" s="61"/>
      <c r="CI35" s="3"/>
      <c r="CJ35" s="61"/>
      <c r="CK35" s="3"/>
      <c r="CL35" s="61"/>
      <c r="CM35" s="3"/>
      <c r="CN35" s="61"/>
      <c r="CO35" s="3"/>
      <c r="CP35" s="61"/>
      <c r="CQ35" s="3"/>
      <c r="CR35" s="3"/>
      <c r="CS35" s="59"/>
    </row>
    <row r="36" spans="1:113" s="60" customFormat="1" ht="14.25" x14ac:dyDescent="0.2">
      <c r="A36" s="227" t="s">
        <v>69</v>
      </c>
      <c r="B36" s="228"/>
      <c r="C36" s="4" t="s">
        <v>26</v>
      </c>
      <c r="D36" s="5"/>
      <c r="E36" s="3"/>
      <c r="F36" s="3"/>
      <c r="G36" s="3"/>
      <c r="H36" s="3"/>
      <c r="I36" s="3"/>
      <c r="J36" s="3"/>
      <c r="K36" s="3"/>
      <c r="L36" s="152" t="b">
        <v>0</v>
      </c>
      <c r="M36" s="3"/>
      <c r="N36" s="3" t="s">
        <v>30</v>
      </c>
      <c r="O36" s="3">
        <f>IF(AND($L$34=FALSE,$L$35=TRUE,$L$36=TRUE,$L$37=FALSE,$L$38=FALSE),1,0)</f>
        <v>0</v>
      </c>
      <c r="P36" s="3"/>
      <c r="Q36" s="3"/>
      <c r="R36" s="3"/>
      <c r="S36" s="3"/>
      <c r="T36" s="61"/>
      <c r="U36" s="3"/>
      <c r="V36" s="3"/>
      <c r="W36" s="61"/>
      <c r="X36" s="3"/>
      <c r="Y36" s="3"/>
      <c r="Z36" s="61"/>
      <c r="AA36" s="3"/>
      <c r="AB36" s="3"/>
      <c r="AC36" s="61"/>
      <c r="AD36" s="3"/>
      <c r="AE36" s="3"/>
      <c r="AF36" s="61"/>
      <c r="AG36" s="3"/>
      <c r="AH36" s="3"/>
      <c r="AI36" s="61"/>
      <c r="AJ36" s="3"/>
      <c r="AK36" s="3"/>
      <c r="AL36" s="61"/>
      <c r="AM36" s="3"/>
      <c r="AN36" s="3"/>
      <c r="AO36" s="61"/>
      <c r="AP36" s="3"/>
      <c r="AQ36" s="3"/>
      <c r="AR36" s="61"/>
      <c r="AS36" s="3"/>
      <c r="AT36" s="3"/>
      <c r="AU36" s="61"/>
      <c r="AV36" s="3"/>
      <c r="AW36" s="3"/>
      <c r="AX36" s="61"/>
      <c r="AY36" s="3"/>
      <c r="AZ36" s="3"/>
      <c r="BA36" s="61"/>
      <c r="BB36" s="3"/>
      <c r="BC36" s="3"/>
      <c r="BD36" s="61"/>
      <c r="BE36" s="3"/>
      <c r="BF36" s="3"/>
      <c r="BG36" s="61"/>
      <c r="BH36" s="3"/>
      <c r="BI36" s="3"/>
      <c r="BJ36" s="61"/>
      <c r="BK36" s="3"/>
      <c r="BL36" s="3"/>
      <c r="BM36" s="61"/>
      <c r="BN36" s="3"/>
      <c r="BO36" s="3"/>
      <c r="BP36" s="61"/>
      <c r="BQ36" s="3"/>
      <c r="BR36" s="3"/>
      <c r="BS36" s="61"/>
      <c r="BT36" s="3"/>
      <c r="BU36" s="3"/>
      <c r="BV36" s="61"/>
      <c r="BW36" s="3"/>
      <c r="BX36" s="3"/>
      <c r="BY36" s="61"/>
      <c r="BZ36" s="3"/>
      <c r="CA36" s="3"/>
      <c r="CB36" s="61"/>
      <c r="CC36" s="3"/>
      <c r="CD36" s="61"/>
      <c r="CE36" s="3"/>
      <c r="CF36" s="61"/>
      <c r="CG36" s="3"/>
      <c r="CH36" s="61"/>
      <c r="CI36" s="3"/>
      <c r="CJ36" s="61"/>
      <c r="CK36" s="3"/>
      <c r="CL36" s="61"/>
      <c r="CM36" s="3"/>
      <c r="CN36" s="61"/>
      <c r="CO36" s="3"/>
      <c r="CP36" s="61"/>
      <c r="CQ36" s="3"/>
      <c r="CR36" s="3"/>
      <c r="CS36" s="59"/>
    </row>
    <row r="37" spans="1:113" s="60" customFormat="1" ht="14.25" x14ac:dyDescent="0.2">
      <c r="A37" s="227" t="s">
        <v>108</v>
      </c>
      <c r="B37" s="228"/>
      <c r="C37" s="4" t="s">
        <v>26</v>
      </c>
      <c r="D37" s="5"/>
      <c r="E37" s="3"/>
      <c r="F37" s="3"/>
      <c r="G37" s="3"/>
      <c r="H37" s="3"/>
      <c r="I37" s="3"/>
      <c r="J37" s="3"/>
      <c r="K37" s="3"/>
      <c r="L37" s="152" t="b">
        <v>0</v>
      </c>
      <c r="M37" s="3"/>
      <c r="N37" s="3" t="s">
        <v>31</v>
      </c>
      <c r="O37" s="3">
        <f>IF(AND($L$34=FALSE,$L$35=FALSE,$L$36=TRUE,$L$37=FALSE,$L$38=FALSE),2,0)</f>
        <v>0</v>
      </c>
      <c r="P37" s="3"/>
      <c r="Q37" s="3"/>
      <c r="R37" s="3"/>
      <c r="S37" s="3"/>
      <c r="T37" s="61"/>
      <c r="U37" s="3"/>
      <c r="V37" s="3"/>
      <c r="W37" s="61"/>
      <c r="X37" s="3"/>
      <c r="Y37" s="3"/>
      <c r="Z37" s="61"/>
      <c r="AA37" s="3"/>
      <c r="AB37" s="3"/>
      <c r="AC37" s="61"/>
      <c r="AD37" s="3"/>
      <c r="AE37" s="3"/>
      <c r="AF37" s="61"/>
      <c r="AG37" s="3"/>
      <c r="AH37" s="3"/>
      <c r="AI37" s="61"/>
      <c r="AJ37" s="3"/>
      <c r="AK37" s="3"/>
      <c r="AL37" s="61"/>
      <c r="AM37" s="3"/>
      <c r="AN37" s="3"/>
      <c r="AO37" s="61"/>
      <c r="AP37" s="3"/>
      <c r="AQ37" s="3"/>
      <c r="AR37" s="61"/>
      <c r="AS37" s="3"/>
      <c r="AT37" s="3"/>
      <c r="AU37" s="61"/>
      <c r="AV37" s="3"/>
      <c r="AW37" s="3"/>
      <c r="AX37" s="61"/>
      <c r="AY37" s="3"/>
      <c r="AZ37" s="3"/>
      <c r="BA37" s="61"/>
      <c r="BB37" s="3"/>
      <c r="BC37" s="3"/>
      <c r="BD37" s="61"/>
      <c r="BE37" s="3"/>
      <c r="BF37" s="3"/>
      <c r="BG37" s="61"/>
      <c r="BH37" s="3"/>
      <c r="BI37" s="3"/>
      <c r="BJ37" s="61"/>
      <c r="BK37" s="3"/>
      <c r="BL37" s="3"/>
      <c r="BM37" s="61"/>
      <c r="BN37" s="3"/>
      <c r="BO37" s="3"/>
      <c r="BP37" s="61"/>
      <c r="BQ37" s="3"/>
      <c r="BR37" s="3"/>
      <c r="BS37" s="61"/>
      <c r="BT37" s="3"/>
      <c r="BU37" s="3"/>
      <c r="BV37" s="61"/>
      <c r="BW37" s="3"/>
      <c r="BX37" s="3"/>
      <c r="BY37" s="61"/>
      <c r="BZ37" s="3"/>
      <c r="CA37" s="3"/>
      <c r="CB37" s="61"/>
      <c r="CC37" s="3"/>
      <c r="CD37" s="61"/>
      <c r="CE37" s="3"/>
      <c r="CF37" s="61"/>
      <c r="CG37" s="3"/>
      <c r="CH37" s="61"/>
      <c r="CI37" s="3"/>
      <c r="CJ37" s="61"/>
      <c r="CK37" s="3"/>
      <c r="CL37" s="61"/>
      <c r="CM37" s="3"/>
      <c r="CN37" s="61"/>
      <c r="CO37" s="3"/>
      <c r="CP37" s="61"/>
      <c r="CQ37" s="3"/>
      <c r="CR37" s="3"/>
      <c r="CS37" s="59"/>
    </row>
    <row r="38" spans="1:113" s="3" customFormat="1" ht="14.25" x14ac:dyDescent="0.2">
      <c r="A38" s="205" t="s">
        <v>109</v>
      </c>
      <c r="B38" s="206"/>
      <c r="C38" s="31" t="s">
        <v>26</v>
      </c>
      <c r="D38" s="32"/>
      <c r="L38" s="152" t="b">
        <v>0</v>
      </c>
      <c r="N38" s="3" t="s">
        <v>32</v>
      </c>
      <c r="O38" s="3">
        <f>IF(AND($L$34=TRUE,$L$35=TRUE,$L$36=FALSE,$L$37=FALSE,$L$38=FALSE),1,0)</f>
        <v>0</v>
      </c>
      <c r="T38" s="68"/>
      <c r="U38" s="35"/>
      <c r="V38" s="35"/>
      <c r="W38" s="68"/>
      <c r="X38" s="35"/>
      <c r="Y38" s="35"/>
      <c r="Z38" s="68"/>
      <c r="AA38" s="35"/>
      <c r="AB38" s="35"/>
      <c r="AC38" s="68"/>
      <c r="AD38" s="35"/>
      <c r="AE38" s="35"/>
      <c r="AF38" s="68"/>
      <c r="AG38" s="35"/>
      <c r="AH38" s="35"/>
      <c r="AI38" s="68"/>
      <c r="AJ38" s="35"/>
      <c r="AK38" s="35"/>
      <c r="AL38" s="68"/>
      <c r="AM38" s="35"/>
      <c r="AN38" s="35"/>
      <c r="AO38" s="68"/>
      <c r="AP38" s="35"/>
      <c r="AQ38" s="35"/>
      <c r="AR38" s="68"/>
      <c r="AS38" s="35"/>
      <c r="AT38" s="35"/>
      <c r="AU38" s="68"/>
      <c r="AV38" s="35"/>
      <c r="AW38" s="35"/>
      <c r="AX38" s="68"/>
      <c r="AY38" s="35"/>
      <c r="AZ38" s="35"/>
      <c r="BA38" s="68"/>
      <c r="BB38" s="35"/>
      <c r="BC38" s="35"/>
      <c r="BD38" s="68"/>
      <c r="BE38" s="35"/>
      <c r="BF38" s="35"/>
      <c r="BG38" s="68"/>
      <c r="BH38" s="35"/>
      <c r="BI38" s="35"/>
      <c r="BJ38" s="68"/>
      <c r="BK38" s="35"/>
      <c r="BL38" s="35"/>
      <c r="BM38" s="68"/>
      <c r="BN38" s="35"/>
      <c r="BO38" s="35"/>
      <c r="BP38" s="68"/>
      <c r="BQ38" s="35"/>
      <c r="BR38" s="35"/>
      <c r="BS38" s="35"/>
      <c r="BT38" s="35"/>
      <c r="BU38" s="35"/>
      <c r="BV38" s="68"/>
      <c r="BW38" s="35"/>
      <c r="BX38" s="35"/>
      <c r="BY38" s="68"/>
      <c r="BZ38" s="35"/>
      <c r="CA38" s="35"/>
      <c r="CB38" s="68"/>
      <c r="CC38" s="35"/>
      <c r="CD38" s="68"/>
      <c r="CE38" s="35"/>
      <c r="CF38" s="68"/>
      <c r="CG38" s="35"/>
      <c r="CH38" s="68"/>
      <c r="CI38" s="35"/>
      <c r="CJ38" s="68"/>
      <c r="CK38" s="35"/>
      <c r="CL38" s="68"/>
      <c r="CM38" s="35"/>
      <c r="CN38" s="68"/>
      <c r="CO38" s="35"/>
      <c r="CP38" s="68"/>
      <c r="CQ38" s="35"/>
      <c r="CR38" s="35"/>
      <c r="CS38" s="59"/>
      <c r="CT38" s="35"/>
      <c r="CU38" s="35"/>
      <c r="CV38" s="35"/>
      <c r="CW38" s="35"/>
      <c r="CX38" s="35"/>
      <c r="CY38" s="35"/>
      <c r="CZ38" s="35"/>
      <c r="DA38" s="35"/>
      <c r="DB38" s="35"/>
      <c r="DC38" s="35"/>
      <c r="DD38" s="35"/>
      <c r="DE38" s="35"/>
      <c r="DF38" s="35"/>
      <c r="DG38" s="35"/>
      <c r="DH38" s="35"/>
      <c r="DI38" s="35"/>
    </row>
    <row r="39" spans="1:113" s="3" customFormat="1" ht="14.25" x14ac:dyDescent="0.2">
      <c r="A39" s="207"/>
      <c r="B39" s="208"/>
      <c r="C39" s="69"/>
      <c r="D39" s="70"/>
      <c r="L39" s="149"/>
      <c r="N39" s="3" t="s">
        <v>110</v>
      </c>
      <c r="O39" s="3">
        <f>IF(AND($L$34=FALSE,$L$35=FALSE,$L$36=TRUE,$L$37=TRUE,$L$38=FALSE),6,0)</f>
        <v>0</v>
      </c>
      <c r="T39" s="68"/>
      <c r="U39" s="35"/>
      <c r="V39" s="35"/>
      <c r="W39" s="68"/>
      <c r="X39" s="35"/>
      <c r="Y39" s="35"/>
      <c r="Z39" s="68"/>
      <c r="AA39" s="35"/>
      <c r="AB39" s="35"/>
      <c r="AC39" s="68"/>
      <c r="AD39" s="35"/>
      <c r="AE39" s="35"/>
      <c r="AF39" s="68"/>
      <c r="AG39" s="35"/>
      <c r="AH39" s="35"/>
      <c r="AI39" s="68"/>
      <c r="AJ39" s="35"/>
      <c r="AK39" s="35"/>
      <c r="AL39" s="68"/>
      <c r="AM39" s="35"/>
      <c r="AN39" s="35"/>
      <c r="AO39" s="68"/>
      <c r="AP39" s="35"/>
      <c r="AQ39" s="35"/>
      <c r="AR39" s="68"/>
      <c r="AS39" s="35"/>
      <c r="AT39" s="35"/>
      <c r="AU39" s="68"/>
      <c r="AV39" s="35"/>
      <c r="AW39" s="35"/>
      <c r="AX39" s="68"/>
      <c r="AY39" s="35"/>
      <c r="AZ39" s="35"/>
      <c r="BA39" s="68"/>
      <c r="BB39" s="35"/>
      <c r="BC39" s="35"/>
      <c r="BD39" s="68"/>
      <c r="BE39" s="35"/>
      <c r="BF39" s="35"/>
      <c r="BG39" s="68"/>
      <c r="BH39" s="35"/>
      <c r="BI39" s="35"/>
      <c r="BJ39" s="68"/>
      <c r="BK39" s="35"/>
      <c r="BL39" s="35"/>
      <c r="BM39" s="68"/>
      <c r="BN39" s="35"/>
      <c r="BO39" s="35"/>
      <c r="BP39" s="68"/>
      <c r="BQ39" s="35"/>
      <c r="BR39" s="35"/>
      <c r="BS39" s="35"/>
      <c r="BT39" s="35"/>
      <c r="BU39" s="35"/>
      <c r="BV39" s="68"/>
      <c r="BW39" s="35"/>
      <c r="BX39" s="35"/>
      <c r="BY39" s="68"/>
      <c r="BZ39" s="35"/>
      <c r="CA39" s="35"/>
      <c r="CB39" s="68"/>
      <c r="CC39" s="35"/>
      <c r="CD39" s="68"/>
      <c r="CE39" s="35"/>
      <c r="CF39" s="68"/>
      <c r="CG39" s="35"/>
      <c r="CH39" s="68"/>
      <c r="CI39" s="35"/>
      <c r="CJ39" s="68"/>
      <c r="CK39" s="35"/>
      <c r="CL39" s="68"/>
      <c r="CM39" s="35"/>
      <c r="CN39" s="68"/>
      <c r="CO39" s="35"/>
      <c r="CP39" s="68"/>
      <c r="CQ39" s="35"/>
      <c r="CR39" s="35"/>
      <c r="CS39" s="59"/>
      <c r="CT39" s="35"/>
      <c r="CU39" s="35"/>
      <c r="CV39" s="35"/>
      <c r="CW39" s="35"/>
      <c r="CX39" s="35"/>
      <c r="CY39" s="35"/>
      <c r="CZ39" s="35"/>
      <c r="DA39" s="35"/>
      <c r="DB39" s="35"/>
      <c r="DC39" s="35"/>
      <c r="DD39" s="35"/>
      <c r="DE39" s="35"/>
      <c r="DF39" s="35"/>
      <c r="DG39" s="35"/>
      <c r="DH39" s="35"/>
      <c r="DI39" s="35"/>
    </row>
    <row r="40" spans="1:113" s="35" customFormat="1" ht="14.25" customHeight="1" x14ac:dyDescent="0.2">
      <c r="A40" s="213" t="s">
        <v>68</v>
      </c>
      <c r="B40" s="214"/>
      <c r="C40" s="33" t="s">
        <v>26</v>
      </c>
      <c r="D40" s="34"/>
      <c r="L40" s="153" t="b">
        <v>0</v>
      </c>
      <c r="N40" s="35" t="s">
        <v>35</v>
      </c>
      <c r="O40" s="35">
        <f>IF(AND($L$34=TRUE,$L$35=FALSE,$L$36=FALSE,$L$37=FALSE,$L$38=FALSE),2,0)</f>
        <v>0</v>
      </c>
      <c r="T40" s="68"/>
      <c r="W40" s="68"/>
      <c r="Z40" s="68"/>
      <c r="AC40" s="68"/>
      <c r="AF40" s="68"/>
      <c r="AI40" s="68"/>
      <c r="AL40" s="68"/>
      <c r="AO40" s="68"/>
      <c r="AR40" s="68"/>
      <c r="AU40" s="68"/>
      <c r="AX40" s="68"/>
      <c r="BA40" s="68"/>
      <c r="BD40" s="68"/>
      <c r="BG40" s="68"/>
      <c r="BJ40" s="68"/>
      <c r="BM40" s="68"/>
      <c r="BP40" s="68"/>
      <c r="BV40" s="68"/>
      <c r="BY40" s="68"/>
      <c r="CB40" s="68"/>
      <c r="CD40" s="68"/>
      <c r="CF40" s="68"/>
      <c r="CH40" s="68"/>
      <c r="CJ40" s="68"/>
      <c r="CL40" s="68"/>
      <c r="CN40" s="68"/>
      <c r="CP40" s="68"/>
      <c r="CS40" s="59"/>
    </row>
    <row r="41" spans="1:113" s="3" customFormat="1" ht="14.25" hidden="1" customHeight="1" x14ac:dyDescent="0.2">
      <c r="N41" s="3" t="s">
        <v>33</v>
      </c>
      <c r="O41" s="3">
        <f>IF(AND($L$34=FALSE,$L$35=TRUE,$L$36=FALSE,$L$37=FALSE,$L$38=FALSE),2,0)</f>
        <v>0</v>
      </c>
      <c r="T41" s="71"/>
      <c r="W41" s="71"/>
      <c r="Z41" s="71"/>
      <c r="AC41" s="71"/>
      <c r="AF41" s="71"/>
      <c r="AI41" s="71"/>
      <c r="AL41" s="71" t="s">
        <v>47</v>
      </c>
      <c r="AO41" s="71"/>
      <c r="AR41" s="71"/>
      <c r="AU41" s="71"/>
      <c r="AX41" s="71"/>
      <c r="BA41" s="71"/>
      <c r="BD41" s="71"/>
      <c r="BG41" s="71"/>
      <c r="BJ41" s="71"/>
      <c r="BM41" s="71"/>
      <c r="BP41" s="71"/>
      <c r="BS41" s="71" t="s">
        <v>63</v>
      </c>
      <c r="BV41" s="71"/>
      <c r="BY41" s="71"/>
      <c r="CB41" s="71"/>
      <c r="CD41" s="71"/>
      <c r="CF41" s="71"/>
      <c r="CH41" s="71"/>
      <c r="CJ41" s="71"/>
      <c r="CL41" s="71"/>
      <c r="CN41" s="71"/>
      <c r="CP41" s="71"/>
      <c r="CS41" s="72"/>
    </row>
    <row r="42" spans="1:113" s="3" customFormat="1" ht="14.25" hidden="1" customHeight="1" x14ac:dyDescent="0.2">
      <c r="N42" s="3" t="s">
        <v>34</v>
      </c>
      <c r="O42" s="3">
        <f>IF(AND($L$34=FALSE,$L$35=FALSE,$L$36=FALSE,$L$37=FALSE,$L$38=FALSE),4,0)</f>
        <v>4</v>
      </c>
      <c r="T42" s="71"/>
      <c r="W42" s="71"/>
      <c r="Z42" s="71"/>
      <c r="AC42" s="71"/>
      <c r="AF42" s="71"/>
      <c r="AI42" s="71"/>
      <c r="AL42" s="71">
        <v>0</v>
      </c>
      <c r="AO42" s="71"/>
      <c r="AR42" s="71"/>
      <c r="AU42" s="71"/>
      <c r="AX42" s="71"/>
      <c r="BA42" s="71"/>
      <c r="BD42" s="71"/>
      <c r="BG42" s="71"/>
      <c r="BJ42" s="71"/>
      <c r="BM42" s="71"/>
      <c r="BP42" s="71"/>
      <c r="BS42" s="71">
        <v>0</v>
      </c>
      <c r="BV42" s="71"/>
      <c r="BY42" s="71"/>
      <c r="CB42" s="71"/>
      <c r="CD42" s="71"/>
      <c r="CF42" s="71"/>
      <c r="CH42" s="71"/>
      <c r="CJ42" s="71"/>
      <c r="CL42" s="71"/>
      <c r="CN42" s="71"/>
      <c r="CP42" s="71"/>
      <c r="CS42" s="72"/>
    </row>
    <row r="43" spans="1:113" s="3" customFormat="1" ht="14.25" hidden="1" customHeight="1" x14ac:dyDescent="0.2">
      <c r="N43" s="3" t="s">
        <v>36</v>
      </c>
      <c r="O43" s="3">
        <f>IF(AND($L$34=TRUE,$L$35=FALSE,$L$36=FALSE,$L$37=TRUE,$L$38=FALSE),3,0)</f>
        <v>0</v>
      </c>
      <c r="T43" s="71"/>
      <c r="W43" s="71"/>
      <c r="Z43" s="71"/>
      <c r="AC43" s="71"/>
      <c r="AF43" s="71"/>
      <c r="AI43" s="71"/>
      <c r="AL43" s="71">
        <v>1</v>
      </c>
      <c r="AO43" s="71"/>
      <c r="AR43" s="71"/>
      <c r="AU43" s="71"/>
      <c r="AX43" s="71"/>
      <c r="BA43" s="71"/>
      <c r="BD43" s="71"/>
      <c r="BG43" s="71"/>
      <c r="BJ43" s="71"/>
      <c r="BM43" s="71"/>
      <c r="BP43" s="71"/>
      <c r="BS43" s="71">
        <v>1</v>
      </c>
      <c r="BV43" s="71"/>
      <c r="BY43" s="71"/>
      <c r="CB43" s="71"/>
      <c r="CD43" s="71"/>
      <c r="CF43" s="71"/>
      <c r="CH43" s="71"/>
      <c r="CJ43" s="71"/>
      <c r="CL43" s="71"/>
      <c r="CN43" s="71"/>
      <c r="CP43" s="71"/>
      <c r="CS43" s="72"/>
    </row>
    <row r="44" spans="1:113" s="3" customFormat="1" ht="14.25" hidden="1" customHeight="1" x14ac:dyDescent="0.2">
      <c r="N44" s="3" t="s">
        <v>38</v>
      </c>
      <c r="O44" s="3">
        <f>IF(AND($L$34=TRUE,$L$35=TRUE,$L$36=FALSE,$L$37=TRUE,$L$38=FALSE),3,0)</f>
        <v>0</v>
      </c>
      <c r="T44" s="71"/>
      <c r="W44" s="71"/>
      <c r="Z44" s="71"/>
      <c r="AC44" s="71"/>
      <c r="AF44" s="71"/>
      <c r="AI44" s="71"/>
      <c r="AL44" s="71">
        <v>2</v>
      </c>
      <c r="AO44" s="71"/>
      <c r="AR44" s="71"/>
      <c r="AU44" s="71"/>
      <c r="AX44" s="71"/>
      <c r="BA44" s="71"/>
      <c r="BD44" s="71"/>
      <c r="BG44" s="71"/>
      <c r="BJ44" s="71"/>
      <c r="BM44" s="71"/>
      <c r="BP44" s="71"/>
      <c r="BS44" s="71">
        <v>2</v>
      </c>
      <c r="BV44" s="71"/>
      <c r="BY44" s="71"/>
      <c r="CB44" s="71"/>
      <c r="CD44" s="71"/>
      <c r="CF44" s="71"/>
      <c r="CH44" s="71"/>
      <c r="CJ44" s="71"/>
      <c r="CL44" s="71"/>
      <c r="CN44" s="71"/>
      <c r="CP44" s="71"/>
      <c r="CS44" s="72"/>
    </row>
    <row r="45" spans="1:113" s="3" customFormat="1" ht="14.25" hidden="1" customHeight="1" x14ac:dyDescent="0.2">
      <c r="N45" s="3" t="s">
        <v>39</v>
      </c>
      <c r="O45" s="3">
        <f>IF(AND($L$34=TRUE,$L$35=FALSE,$L$36=TRUE,$L$37=TRUE,$L$38=FALSE),3,0)</f>
        <v>0</v>
      </c>
      <c r="T45" s="71"/>
      <c r="W45" s="71"/>
      <c r="Z45" s="71"/>
      <c r="AC45" s="71"/>
      <c r="AF45" s="71"/>
      <c r="AI45" s="71"/>
      <c r="AL45" s="71">
        <v>3</v>
      </c>
      <c r="AO45" s="71"/>
      <c r="AR45" s="71"/>
      <c r="AU45" s="71"/>
      <c r="AX45" s="71"/>
      <c r="BA45" s="71"/>
      <c r="BD45" s="71"/>
      <c r="BG45" s="71"/>
      <c r="BJ45" s="71"/>
      <c r="BM45" s="71"/>
      <c r="BP45" s="71"/>
      <c r="BS45" s="71">
        <v>3</v>
      </c>
      <c r="BV45" s="71"/>
      <c r="BY45" s="71"/>
      <c r="CB45" s="71"/>
      <c r="CD45" s="71"/>
      <c r="CF45" s="71"/>
      <c r="CH45" s="71"/>
      <c r="CJ45" s="71"/>
      <c r="CL45" s="71"/>
      <c r="CN45" s="71"/>
      <c r="CP45" s="71"/>
      <c r="CS45" s="72"/>
    </row>
    <row r="46" spans="1:113" s="3" customFormat="1" ht="14.25" hidden="1" customHeight="1" x14ac:dyDescent="0.2">
      <c r="N46" s="3" t="s">
        <v>40</v>
      </c>
      <c r="O46" s="3">
        <f>IF(AND($L$34=TRUE,$L$35=TRUE,$L$36=TRUE,$L$37=TRUE,$L$38=FALSE),3,0)</f>
        <v>0</v>
      </c>
      <c r="T46" s="71"/>
      <c r="W46" s="71"/>
      <c r="Z46" s="71"/>
      <c r="AC46" s="71"/>
      <c r="AF46" s="71"/>
      <c r="AI46" s="71"/>
      <c r="AL46" s="71">
        <v>4</v>
      </c>
      <c r="AO46" s="71"/>
      <c r="AR46" s="71"/>
      <c r="AU46" s="71"/>
      <c r="AX46" s="71"/>
      <c r="BA46" s="71"/>
      <c r="BD46" s="71"/>
      <c r="BG46" s="71"/>
      <c r="BJ46" s="71"/>
      <c r="BM46" s="71"/>
      <c r="BP46" s="71"/>
      <c r="BS46" s="71">
        <v>4</v>
      </c>
      <c r="BV46" s="71"/>
      <c r="BY46" s="71"/>
      <c r="CB46" s="71"/>
      <c r="CD46" s="71"/>
      <c r="CF46" s="71"/>
      <c r="CH46" s="71"/>
      <c r="CJ46" s="71"/>
      <c r="CL46" s="71"/>
      <c r="CN46" s="71"/>
      <c r="CP46" s="71"/>
      <c r="CS46" s="72"/>
    </row>
    <row r="47" spans="1:113" s="3" customFormat="1" ht="14.25" hidden="1" customHeight="1" x14ac:dyDescent="0.2">
      <c r="N47" s="3" t="s">
        <v>37</v>
      </c>
      <c r="O47" s="3">
        <f>IF(AND($L$34=FALSE,$L$35=FALSE,$L$36=FALSE,$L$37=TRUE,$L$38=FALSE),6,0)</f>
        <v>0</v>
      </c>
      <c r="T47" s="71" t="s">
        <v>46</v>
      </c>
      <c r="W47" s="71"/>
      <c r="Z47" s="71"/>
      <c r="AC47" s="71"/>
      <c r="AF47" s="71"/>
      <c r="AI47" s="71"/>
      <c r="AL47" s="71">
        <v>5</v>
      </c>
      <c r="AO47" s="71"/>
      <c r="AR47" s="71"/>
      <c r="AU47" s="71"/>
      <c r="AX47" s="71"/>
      <c r="BA47" s="71"/>
      <c r="BD47" s="71"/>
      <c r="BG47" s="71"/>
      <c r="BJ47" s="71"/>
      <c r="BM47" s="71"/>
      <c r="BP47" s="71"/>
      <c r="BS47" s="71">
        <v>5</v>
      </c>
      <c r="BV47" s="71"/>
      <c r="BY47" s="71"/>
      <c r="CB47" s="71"/>
      <c r="CD47" s="71"/>
      <c r="CF47" s="71"/>
      <c r="CH47" s="71"/>
      <c r="CJ47" s="71"/>
      <c r="CL47" s="71"/>
      <c r="CN47" s="71"/>
      <c r="CP47" s="71"/>
      <c r="CS47" s="72"/>
    </row>
    <row r="48" spans="1:113" s="3" customFormat="1" ht="14.25" hidden="1" customHeight="1" x14ac:dyDescent="0.2">
      <c r="N48" s="3" t="s">
        <v>41</v>
      </c>
      <c r="O48" s="3">
        <f>IF(AND($L$34=FALSE,$L$35=TRUE,$L$36=FALSE,$L$37=TRUE,$L$38=FALSE),6,0)</f>
        <v>0</v>
      </c>
      <c r="T48" s="71">
        <v>0</v>
      </c>
      <c r="W48" s="71"/>
      <c r="Z48" s="71"/>
      <c r="AC48" s="71"/>
      <c r="AF48" s="71"/>
      <c r="AI48" s="71"/>
      <c r="AL48" s="71">
        <v>6</v>
      </c>
      <c r="AO48" s="71"/>
      <c r="AR48" s="71"/>
      <c r="AU48" s="71"/>
      <c r="AX48" s="71"/>
      <c r="BA48" s="71"/>
      <c r="BD48" s="71"/>
      <c r="BG48" s="71"/>
      <c r="BJ48" s="71"/>
      <c r="BM48" s="71"/>
      <c r="BP48" s="71"/>
      <c r="BS48" s="71">
        <v>6</v>
      </c>
      <c r="BV48" s="71"/>
      <c r="BY48" s="71"/>
      <c r="CB48" s="71"/>
      <c r="CD48" s="71"/>
      <c r="CF48" s="71"/>
      <c r="CH48" s="71"/>
      <c r="CJ48" s="71"/>
      <c r="CL48" s="71"/>
      <c r="CN48" s="71"/>
      <c r="CP48" s="71"/>
      <c r="CS48" s="72"/>
    </row>
    <row r="49" spans="1:100" s="3" customFormat="1" ht="14.25" hidden="1" customHeight="1" x14ac:dyDescent="0.2">
      <c r="N49" s="3" t="s">
        <v>42</v>
      </c>
      <c r="O49" s="3">
        <f>IF(AND($L$34=FALSE,$L$35=TRUE,$L$36=TRUE,$L$37=TRUE,$L$38=FALSE),6,0)</f>
        <v>0</v>
      </c>
      <c r="T49" s="71">
        <v>1</v>
      </c>
      <c r="W49" s="71"/>
      <c r="Z49" s="71"/>
      <c r="AC49" s="71"/>
      <c r="AF49" s="71"/>
      <c r="AI49" s="71"/>
      <c r="AL49" s="71"/>
      <c r="AO49" s="71"/>
      <c r="AR49" s="71"/>
      <c r="AU49" s="71"/>
      <c r="AX49" s="71"/>
      <c r="BA49" s="71"/>
      <c r="BD49" s="71"/>
      <c r="BG49" s="71"/>
      <c r="BJ49" s="71"/>
      <c r="BM49" s="71"/>
      <c r="BP49" s="71"/>
      <c r="BS49" s="71">
        <v>7</v>
      </c>
      <c r="BV49" s="71"/>
      <c r="BY49" s="71"/>
      <c r="CB49" s="71"/>
      <c r="CD49" s="71"/>
      <c r="CF49" s="71"/>
      <c r="CH49" s="71"/>
      <c r="CJ49" s="71"/>
      <c r="CL49" s="71"/>
      <c r="CN49" s="71"/>
      <c r="CP49" s="71"/>
      <c r="CS49" s="72"/>
    </row>
    <row r="50" spans="1:100" s="3" customFormat="1" ht="14.25" hidden="1" customHeight="1" x14ac:dyDescent="0.2">
      <c r="N50" s="3" t="s">
        <v>65</v>
      </c>
      <c r="O50" s="3">
        <f>IF(AND($L$34=TRUE,$L$38=TRUE),0,0)</f>
        <v>0</v>
      </c>
      <c r="T50" s="71"/>
      <c r="W50" s="71"/>
      <c r="Z50" s="71"/>
      <c r="AC50" s="71"/>
      <c r="AF50" s="71"/>
      <c r="AI50" s="71"/>
      <c r="AL50" s="71"/>
      <c r="AO50" s="71"/>
      <c r="AR50" s="71"/>
      <c r="AU50" s="71"/>
      <c r="AX50" s="71"/>
      <c r="BA50" s="71"/>
      <c r="BD50" s="71"/>
      <c r="BG50" s="71"/>
      <c r="BJ50" s="71"/>
      <c r="BM50" s="71"/>
      <c r="BP50" s="71"/>
      <c r="BS50" s="71">
        <v>8</v>
      </c>
      <c r="BV50" s="71"/>
      <c r="BY50" s="71"/>
      <c r="CB50" s="71"/>
      <c r="CD50" s="71"/>
      <c r="CF50" s="71"/>
      <c r="CH50" s="71"/>
      <c r="CJ50" s="71"/>
      <c r="CL50" s="71"/>
      <c r="CN50" s="71"/>
      <c r="CP50" s="71"/>
      <c r="CS50" s="72"/>
    </row>
    <row r="51" spans="1:100" s="3" customFormat="1" ht="14.25" hidden="1" customHeight="1" x14ac:dyDescent="0.2">
      <c r="N51" s="3" t="s">
        <v>43</v>
      </c>
      <c r="O51" s="3">
        <f>SUM(O34:O49)</f>
        <v>4</v>
      </c>
      <c r="T51" s="71"/>
      <c r="W51" s="71"/>
      <c r="Z51" s="71"/>
      <c r="AC51" s="71"/>
      <c r="AF51" s="71"/>
      <c r="AI51" s="71"/>
      <c r="AL51" s="71"/>
      <c r="AO51" s="71"/>
      <c r="AR51" s="71"/>
      <c r="AU51" s="71"/>
      <c r="AX51" s="71"/>
      <c r="BA51" s="71"/>
      <c r="BD51" s="71"/>
      <c r="BG51" s="71"/>
      <c r="BJ51" s="71"/>
      <c r="BM51" s="71"/>
      <c r="BP51" s="71"/>
      <c r="BS51" s="71">
        <v>9</v>
      </c>
      <c r="BV51" s="71"/>
      <c r="BY51" s="71"/>
      <c r="CB51" s="71"/>
      <c r="CD51" s="71"/>
      <c r="CF51" s="71"/>
      <c r="CH51" s="71"/>
      <c r="CJ51" s="71"/>
      <c r="CL51" s="71"/>
      <c r="CN51" s="71"/>
      <c r="CP51" s="71"/>
      <c r="CS51" s="72"/>
    </row>
    <row r="52" spans="1:100" s="35" customFormat="1" ht="0.6" customHeight="1" x14ac:dyDescent="0.2">
      <c r="T52" s="68"/>
      <c r="W52" s="68"/>
      <c r="Z52" s="68"/>
      <c r="AC52" s="68"/>
      <c r="AF52" s="68"/>
      <c r="AI52" s="68"/>
      <c r="AL52" s="68"/>
      <c r="AO52" s="68"/>
      <c r="AR52" s="68"/>
      <c r="AU52" s="68"/>
      <c r="AX52" s="68"/>
      <c r="BA52" s="68"/>
      <c r="BD52" s="68"/>
      <c r="BG52" s="68"/>
      <c r="BJ52" s="68"/>
      <c r="BM52" s="68"/>
      <c r="BP52" s="68"/>
      <c r="BS52" s="68"/>
      <c r="BV52" s="68"/>
      <c r="BY52" s="68"/>
      <c r="CB52" s="68"/>
      <c r="CD52" s="68"/>
      <c r="CF52" s="68"/>
      <c r="CH52" s="68"/>
      <c r="CJ52" s="68"/>
      <c r="CL52" s="68"/>
      <c r="CN52" s="68"/>
      <c r="CP52" s="68"/>
      <c r="CS52" s="59"/>
    </row>
    <row r="53" spans="1:100" s="35" customFormat="1" ht="9" customHeight="1" x14ac:dyDescent="0.2">
      <c r="A53" s="36"/>
      <c r="B53" s="36"/>
      <c r="C53" s="36"/>
      <c r="D53" s="36"/>
      <c r="E53" s="36"/>
      <c r="F53" s="36"/>
      <c r="G53" s="36"/>
      <c r="H53" s="36"/>
      <c r="I53" s="36"/>
      <c r="J53" s="36"/>
      <c r="T53" s="68"/>
      <c r="W53" s="68"/>
      <c r="Z53" s="68"/>
      <c r="AC53" s="68"/>
      <c r="AF53" s="68"/>
      <c r="AI53" s="68"/>
      <c r="AL53" s="68"/>
      <c r="AO53" s="68"/>
      <c r="AR53" s="68"/>
      <c r="AU53" s="68"/>
      <c r="AX53" s="68"/>
      <c r="BA53" s="68"/>
      <c r="BD53" s="68"/>
      <c r="BG53" s="68"/>
      <c r="BJ53" s="68"/>
      <c r="BM53" s="68"/>
      <c r="BP53" s="68"/>
      <c r="BS53" s="68"/>
      <c r="BV53" s="68"/>
      <c r="BY53" s="68"/>
      <c r="CB53" s="68"/>
      <c r="CD53" s="68"/>
      <c r="CF53" s="68"/>
      <c r="CH53" s="68"/>
      <c r="CJ53" s="68"/>
      <c r="CL53" s="68"/>
      <c r="CN53" s="68"/>
      <c r="CP53" s="68"/>
      <c r="CS53" s="59"/>
    </row>
    <row r="54" spans="1:100" s="60" customFormat="1" ht="34.5" customHeight="1" x14ac:dyDescent="0.2">
      <c r="A54" s="73" t="s">
        <v>94</v>
      </c>
      <c r="B54" s="73"/>
      <c r="C54" s="73"/>
      <c r="D54" s="73"/>
      <c r="E54" s="166"/>
      <c r="F54" s="166"/>
      <c r="G54" s="166"/>
      <c r="H54" s="166"/>
      <c r="I54" s="167"/>
      <c r="J54" s="167"/>
      <c r="K54" s="167"/>
      <c r="L54" s="167"/>
      <c r="M54" s="167"/>
      <c r="N54" s="167"/>
      <c r="O54" s="167"/>
      <c r="P54" s="167"/>
      <c r="Q54" s="167"/>
      <c r="R54" s="167"/>
      <c r="S54" s="167"/>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4"/>
      <c r="BS54" s="74"/>
      <c r="BT54" s="74"/>
      <c r="BU54" s="74"/>
      <c r="BV54" s="74"/>
      <c r="BW54" s="74"/>
      <c r="BX54" s="74"/>
      <c r="BY54" s="74"/>
      <c r="BZ54" s="74"/>
      <c r="CA54" s="74"/>
      <c r="CB54" s="74"/>
      <c r="CC54" s="74"/>
      <c r="CD54" s="74"/>
      <c r="CE54" s="74"/>
      <c r="CF54" s="74"/>
      <c r="CG54" s="74"/>
      <c r="CH54" s="74"/>
      <c r="CI54" s="74"/>
      <c r="CJ54" s="74"/>
      <c r="CK54" s="74"/>
      <c r="CL54" s="74"/>
      <c r="CM54" s="3"/>
      <c r="CN54" s="61"/>
      <c r="CO54" s="3"/>
      <c r="CP54" s="61"/>
      <c r="CQ54" s="3"/>
      <c r="CR54" s="3"/>
      <c r="CS54" s="59"/>
    </row>
    <row r="55" spans="1:100" s="60" customFormat="1" ht="75.599999999999994" customHeight="1" x14ac:dyDescent="0.25">
      <c r="A55" s="187" t="s">
        <v>27</v>
      </c>
      <c r="B55" s="189" t="s">
        <v>95</v>
      </c>
      <c r="C55" s="190"/>
      <c r="D55" s="190"/>
      <c r="E55" s="168"/>
      <c r="F55" s="168"/>
      <c r="G55" s="168"/>
      <c r="H55" s="168"/>
      <c r="I55" s="167"/>
      <c r="J55" s="167"/>
      <c r="K55" s="169">
        <f>24-B58+C58</f>
        <v>24</v>
      </c>
      <c r="L55" s="167"/>
      <c r="M55" s="167"/>
      <c r="N55" s="167"/>
      <c r="O55" s="167"/>
      <c r="P55" s="167"/>
      <c r="Q55" s="167"/>
      <c r="R55" s="167"/>
      <c r="S55" s="167"/>
      <c r="T55" s="185" t="s">
        <v>0</v>
      </c>
      <c r="U55" s="75"/>
      <c r="V55" s="75"/>
      <c r="W55" s="185" t="s">
        <v>1</v>
      </c>
      <c r="X55" s="75"/>
      <c r="Y55" s="75"/>
      <c r="Z55" s="185" t="s">
        <v>2</v>
      </c>
      <c r="AA55" s="75"/>
      <c r="AB55" s="75"/>
      <c r="AC55" s="185" t="s">
        <v>3</v>
      </c>
      <c r="AD55" s="75"/>
      <c r="AE55" s="75"/>
      <c r="AF55" s="185" t="s">
        <v>4</v>
      </c>
      <c r="AG55" s="75"/>
      <c r="AH55" s="75"/>
      <c r="AI55" s="185" t="s">
        <v>5</v>
      </c>
      <c r="AJ55" s="75"/>
      <c r="AK55" s="75"/>
      <c r="AL55" s="185" t="s">
        <v>55</v>
      </c>
      <c r="AM55" s="75"/>
      <c r="AN55" s="75"/>
      <c r="AO55" s="185" t="s">
        <v>6</v>
      </c>
      <c r="AP55" s="75"/>
      <c r="AQ55" s="75"/>
      <c r="AR55" s="185" t="s">
        <v>21</v>
      </c>
      <c r="AS55" s="75"/>
      <c r="AT55" s="75"/>
      <c r="AU55" s="185" t="s">
        <v>7</v>
      </c>
      <c r="AV55" s="75"/>
      <c r="AW55" s="75"/>
      <c r="AX55" s="185" t="s">
        <v>8</v>
      </c>
      <c r="AY55" s="75"/>
      <c r="AZ55" s="75"/>
      <c r="BA55" s="185" t="s">
        <v>9</v>
      </c>
      <c r="BB55" s="75"/>
      <c r="BC55" s="75"/>
      <c r="BD55" s="185" t="s">
        <v>10</v>
      </c>
      <c r="BE55" s="75"/>
      <c r="BF55" s="75"/>
      <c r="BG55" s="185" t="s">
        <v>12</v>
      </c>
      <c r="BH55" s="75"/>
      <c r="BI55" s="75"/>
      <c r="BJ55" s="185" t="s">
        <v>64</v>
      </c>
      <c r="BK55" s="75"/>
      <c r="BL55" s="75"/>
      <c r="BM55" s="185" t="s">
        <v>13</v>
      </c>
      <c r="BN55" s="75"/>
      <c r="BO55" s="75"/>
      <c r="BP55" s="185" t="s">
        <v>14</v>
      </c>
      <c r="BQ55" s="75"/>
      <c r="BR55" s="75"/>
      <c r="BS55" s="185" t="s">
        <v>24</v>
      </c>
      <c r="BT55" s="75"/>
      <c r="BU55" s="75"/>
      <c r="BV55" s="196" t="s">
        <v>23</v>
      </c>
      <c r="BW55" s="75"/>
      <c r="BX55" s="75"/>
      <c r="BY55" s="185" t="s">
        <v>22</v>
      </c>
      <c r="BZ55" s="75"/>
      <c r="CA55" s="75"/>
      <c r="CB55" s="185" t="s">
        <v>15</v>
      </c>
      <c r="CC55" s="75"/>
      <c r="CD55" s="185" t="s">
        <v>17</v>
      </c>
      <c r="CE55" s="75"/>
      <c r="CF55" s="185" t="s">
        <v>16</v>
      </c>
      <c r="CG55" s="75"/>
      <c r="CH55" s="185" t="s">
        <v>18</v>
      </c>
      <c r="CI55" s="75"/>
      <c r="CJ55" s="185" t="s">
        <v>20</v>
      </c>
      <c r="CK55" s="75"/>
      <c r="CL55" s="185" t="s">
        <v>19</v>
      </c>
      <c r="CM55" s="76"/>
      <c r="CN55" s="185" t="s">
        <v>49</v>
      </c>
      <c r="CO55" s="76"/>
      <c r="CP55" s="185" t="s">
        <v>50</v>
      </c>
      <c r="CQ55" s="3"/>
      <c r="CR55" s="3"/>
      <c r="CS55" s="59"/>
    </row>
    <row r="56" spans="1:100" s="60" customFormat="1" ht="23.25" customHeight="1" x14ac:dyDescent="0.2">
      <c r="A56" s="188"/>
      <c r="B56" s="77" t="s">
        <v>70</v>
      </c>
      <c r="C56" s="229" t="s">
        <v>71</v>
      </c>
      <c r="D56" s="230"/>
      <c r="E56" s="3"/>
      <c r="F56" s="3"/>
      <c r="G56" s="3"/>
      <c r="H56" s="3"/>
      <c r="I56" s="170" t="s">
        <v>105</v>
      </c>
      <c r="J56" s="170" t="s">
        <v>106</v>
      </c>
      <c r="K56" s="171"/>
      <c r="L56" s="171"/>
      <c r="M56" s="171"/>
      <c r="N56" s="171"/>
      <c r="O56" s="171"/>
      <c r="P56" s="171"/>
      <c r="Q56" s="171"/>
      <c r="R56" s="171"/>
      <c r="S56" s="172"/>
      <c r="T56" s="186"/>
      <c r="U56" s="78"/>
      <c r="V56" s="78"/>
      <c r="W56" s="186"/>
      <c r="X56" s="78"/>
      <c r="Y56" s="78"/>
      <c r="Z56" s="186"/>
      <c r="AA56" s="78"/>
      <c r="AB56" s="78"/>
      <c r="AC56" s="186"/>
      <c r="AD56" s="78"/>
      <c r="AE56" s="78"/>
      <c r="AF56" s="186"/>
      <c r="AG56" s="78"/>
      <c r="AH56" s="78"/>
      <c r="AI56" s="186"/>
      <c r="AJ56" s="78"/>
      <c r="AK56" s="78"/>
      <c r="AL56" s="186"/>
      <c r="AM56" s="78"/>
      <c r="AN56" s="78"/>
      <c r="AO56" s="186"/>
      <c r="AP56" s="78"/>
      <c r="AQ56" s="78"/>
      <c r="AR56" s="186"/>
      <c r="AS56" s="78"/>
      <c r="AT56" s="78"/>
      <c r="AU56" s="186"/>
      <c r="AV56" s="78"/>
      <c r="AW56" s="78"/>
      <c r="AX56" s="186"/>
      <c r="AY56" s="78"/>
      <c r="AZ56" s="78"/>
      <c r="BA56" s="186"/>
      <c r="BB56" s="78"/>
      <c r="BC56" s="78"/>
      <c r="BD56" s="186"/>
      <c r="BE56" s="78"/>
      <c r="BF56" s="78"/>
      <c r="BG56" s="186"/>
      <c r="BH56" s="78"/>
      <c r="BI56" s="78"/>
      <c r="BJ56" s="186"/>
      <c r="BK56" s="78"/>
      <c r="BL56" s="78"/>
      <c r="BM56" s="186"/>
      <c r="BN56" s="78"/>
      <c r="BO56" s="78"/>
      <c r="BP56" s="186"/>
      <c r="BQ56" s="78"/>
      <c r="BR56" s="78"/>
      <c r="BS56" s="186"/>
      <c r="BT56" s="78"/>
      <c r="BU56" s="78"/>
      <c r="BV56" s="186"/>
      <c r="BW56" s="78"/>
      <c r="BX56" s="78"/>
      <c r="BY56" s="186"/>
      <c r="BZ56" s="78"/>
      <c r="CA56" s="78"/>
      <c r="CB56" s="186"/>
      <c r="CC56" s="78"/>
      <c r="CD56" s="186"/>
      <c r="CE56" s="78"/>
      <c r="CF56" s="186"/>
      <c r="CG56" s="78"/>
      <c r="CH56" s="186"/>
      <c r="CI56" s="78"/>
      <c r="CJ56" s="186"/>
      <c r="CK56" s="78"/>
      <c r="CL56" s="186"/>
      <c r="CM56" s="78"/>
      <c r="CN56" s="186"/>
      <c r="CO56" s="79"/>
      <c r="CP56" s="186"/>
      <c r="CQ56" s="80"/>
      <c r="CR56" s="80"/>
      <c r="CS56" s="59"/>
    </row>
    <row r="57" spans="1:100" s="60" customFormat="1" ht="14.45" customHeight="1" x14ac:dyDescent="0.2">
      <c r="A57" s="25"/>
      <c r="B57" s="23"/>
      <c r="C57" s="224"/>
      <c r="D57" s="225"/>
      <c r="E57" s="3"/>
      <c r="F57" s="3"/>
      <c r="G57" s="3"/>
      <c r="H57" s="3"/>
      <c r="I57" s="173">
        <f>24-$B57+$C57</f>
        <v>24</v>
      </c>
      <c r="J57" s="173">
        <f>$C57-$B57</f>
        <v>0</v>
      </c>
      <c r="K57" s="174">
        <f>IF($B57&gt;$C57,$I57,$J57)</f>
        <v>0</v>
      </c>
      <c r="L57" s="156" t="b">
        <f>IF(K57&gt;=5,5)</f>
        <v>0</v>
      </c>
      <c r="M57" s="175">
        <f t="shared" ref="M57:M59" si="0">MIN(K57:L57)</f>
        <v>0</v>
      </c>
      <c r="N57" s="176"/>
      <c r="O57" s="176"/>
      <c r="P57" s="176"/>
      <c r="Q57" s="176"/>
      <c r="R57" s="176"/>
      <c r="S57" s="176"/>
      <c r="T57" s="26"/>
      <c r="U57" s="159">
        <f>T57*(20*$O$51*$M57)</f>
        <v>0</v>
      </c>
      <c r="V57" s="159"/>
      <c r="W57" s="26"/>
      <c r="X57" s="159">
        <f>W57*20*$O$51*$M57</f>
        <v>0</v>
      </c>
      <c r="Y57" s="159"/>
      <c r="Z57" s="26"/>
      <c r="AA57" s="159">
        <f>Z57*20*$O$51*$M57</f>
        <v>0</v>
      </c>
      <c r="AB57" s="159"/>
      <c r="AC57" s="26"/>
      <c r="AD57" s="159">
        <f>AC57*15*$O$51*$M57</f>
        <v>0</v>
      </c>
      <c r="AE57" s="159"/>
      <c r="AF57" s="26"/>
      <c r="AG57" s="159">
        <f>AF57*15*$O$51*$M57</f>
        <v>0</v>
      </c>
      <c r="AH57" s="159"/>
      <c r="AI57" s="26"/>
      <c r="AJ57" s="159">
        <f>AI57*15*$O$51*$M57</f>
        <v>0</v>
      </c>
      <c r="AK57" s="159"/>
      <c r="AL57" s="26"/>
      <c r="AM57" s="159">
        <f>IF(OR(T57=1,W57=1,Z57=1,AF57=1,AC57=1),0,AL57*30*$O$51)</f>
        <v>0</v>
      </c>
      <c r="AN57" s="159"/>
      <c r="AO57" s="26"/>
      <c r="AP57" s="159">
        <f>AO57*75*MAX($O$51,$P$34)</f>
        <v>0</v>
      </c>
      <c r="AQ57" s="159"/>
      <c r="AR57" s="26"/>
      <c r="AS57" s="159">
        <f>AR57*25*MAX($O$51,$P$34)</f>
        <v>0</v>
      </c>
      <c r="AT57" s="159"/>
      <c r="AU57" s="26"/>
      <c r="AV57" s="159">
        <f>AU57*25*MAX($O$51,$P$34)</f>
        <v>0</v>
      </c>
      <c r="AW57" s="159"/>
      <c r="AX57" s="26"/>
      <c r="AY57" s="159">
        <f>AX57*150*MAX($O$51,$P$34)</f>
        <v>0</v>
      </c>
      <c r="AZ57" s="159"/>
      <c r="BA57" s="26"/>
      <c r="BB57" s="159">
        <f>BA57*10*$O$51</f>
        <v>0</v>
      </c>
      <c r="BC57" s="159"/>
      <c r="BD57" s="26"/>
      <c r="BE57" s="159">
        <f>BD57*20*$O$51*$M57</f>
        <v>0</v>
      </c>
      <c r="BF57" s="159"/>
      <c r="BG57" s="6"/>
      <c r="BH57" s="159">
        <f>BG57*20*$O$51*$M57</f>
        <v>0</v>
      </c>
      <c r="BI57" s="159"/>
      <c r="BJ57" s="26"/>
      <c r="BK57" s="159">
        <f>BJ57*20*$O$51*$M57</f>
        <v>0</v>
      </c>
      <c r="BL57" s="159"/>
      <c r="BM57" s="26"/>
      <c r="BN57" s="159">
        <f>BM57*100*$O$51</f>
        <v>0</v>
      </c>
      <c r="BO57" s="159"/>
      <c r="BP57" s="26"/>
      <c r="BQ57" s="159">
        <f>BP57*20*$O$51*$M57</f>
        <v>0</v>
      </c>
      <c r="BR57" s="159"/>
      <c r="BS57" s="26"/>
      <c r="BT57" s="159">
        <f>BS57*20*$O$51*$M57</f>
        <v>0</v>
      </c>
      <c r="BU57" s="159"/>
      <c r="BV57" s="26"/>
      <c r="BW57" s="159">
        <f>BV57*20*$O$51*$M57</f>
        <v>0</v>
      </c>
      <c r="BX57" s="159"/>
      <c r="BY57" s="26"/>
      <c r="BZ57" s="159">
        <f>BY57*0*$O$51*$M57</f>
        <v>0</v>
      </c>
      <c r="CA57" s="159"/>
      <c r="CB57" s="26"/>
      <c r="CC57" s="159">
        <f>CB57*0*MAX($O$51,$P$34)</f>
        <v>0</v>
      </c>
      <c r="CD57" s="26"/>
      <c r="CE57" s="159">
        <f>CD57*100*MAX($O$51,$P$34)</f>
        <v>0</v>
      </c>
      <c r="CF57" s="26"/>
      <c r="CG57" s="159">
        <f>CF57*0*MAX($O$51,$P$34)</f>
        <v>0</v>
      </c>
      <c r="CH57" s="26"/>
      <c r="CI57" s="159">
        <f>CH57*100*MAX($O$51,$P$34)</f>
        <v>0</v>
      </c>
      <c r="CJ57" s="26"/>
      <c r="CK57" s="159">
        <f>CJ57*60*MAX($O$51,$P$34)</f>
        <v>0</v>
      </c>
      <c r="CL57" s="26"/>
      <c r="CM57" s="19">
        <f>CL57*150*MAX($O$51,$P$34)</f>
        <v>0</v>
      </c>
      <c r="CN57" s="26"/>
      <c r="CO57" s="3">
        <f>IF(AND($CN$62&gt;2),$CN57*$CO$62,$CN57*100)</f>
        <v>0</v>
      </c>
      <c r="CP57" s="26"/>
      <c r="CQ57" s="19">
        <f>CP57*100</f>
        <v>0</v>
      </c>
      <c r="CR57" s="19"/>
      <c r="CS57" s="27" t="s">
        <v>66</v>
      </c>
      <c r="CT57" s="81">
        <f>IF(M57&gt;0,U57+X57+AA57+AD57+AG57+AJ57+AM57+AP57+AS57+AV57+AY57+BB57+BE57+BH57+BK57+BN57+BQ57+BT57+BW57+BZ57+CC57+CE57+CG57+CI57+CK57+CM57+CO57+CQ57,0)</f>
        <v>0</v>
      </c>
    </row>
    <row r="58" spans="1:100" s="60" customFormat="1" ht="14.25" x14ac:dyDescent="0.2">
      <c r="A58" s="24"/>
      <c r="B58" s="22"/>
      <c r="C58" s="222"/>
      <c r="D58" s="223"/>
      <c r="E58" s="3"/>
      <c r="F58" s="3"/>
      <c r="G58" s="3"/>
      <c r="H58" s="3"/>
      <c r="I58" s="173">
        <f>24-$B58+$C58</f>
        <v>24</v>
      </c>
      <c r="J58" s="173">
        <f>$C58-$B58</f>
        <v>0</v>
      </c>
      <c r="K58" s="174">
        <f>IF($B58&gt;$C58,$I58,$J58)</f>
        <v>0</v>
      </c>
      <c r="L58" s="156" t="b">
        <f t="shared" ref="L58:L61" si="1">IF(K58&gt;=5,5)</f>
        <v>0</v>
      </c>
      <c r="M58" s="175">
        <f t="shared" ref="M58" si="2">MIN(K58:L58)</f>
        <v>0</v>
      </c>
      <c r="N58" s="176"/>
      <c r="O58" s="176"/>
      <c r="P58" s="176"/>
      <c r="Q58" s="176"/>
      <c r="R58" s="176"/>
      <c r="S58" s="176"/>
      <c r="T58" s="7"/>
      <c r="U58" s="160">
        <f>T58*20*$O$51*$M58</f>
        <v>0</v>
      </c>
      <c r="V58" s="160"/>
      <c r="W58" s="7"/>
      <c r="X58" s="160">
        <f>W58*20*$O$51*$M58</f>
        <v>0</v>
      </c>
      <c r="Y58" s="160"/>
      <c r="Z58" s="7"/>
      <c r="AA58" s="160">
        <f>Z58*20*$O$51*$M58</f>
        <v>0</v>
      </c>
      <c r="AB58" s="160"/>
      <c r="AC58" s="7"/>
      <c r="AD58" s="160">
        <f>AC58*15*$O$51*$M58</f>
        <v>0</v>
      </c>
      <c r="AE58" s="160"/>
      <c r="AF58" s="7"/>
      <c r="AG58" s="160">
        <f>AF58*15*$O$51*$M58</f>
        <v>0</v>
      </c>
      <c r="AH58" s="160"/>
      <c r="AI58" s="7"/>
      <c r="AJ58" s="160">
        <f>AI58*15*$O$51*$M58</f>
        <v>0</v>
      </c>
      <c r="AK58" s="160"/>
      <c r="AL58" s="7"/>
      <c r="AM58" s="160">
        <f t="shared" ref="AM58:AM61" si="3">IF(OR(T58=1,W58=1,Z58=1,AF58=1,AC58=1),0,AL58*30*$O$51)</f>
        <v>0</v>
      </c>
      <c r="AN58" s="160"/>
      <c r="AO58" s="7"/>
      <c r="AP58" s="160">
        <f>AO58*75*MAX($O$51,$P$34)</f>
        <v>0</v>
      </c>
      <c r="AQ58" s="160"/>
      <c r="AR58" s="7"/>
      <c r="AS58" s="160">
        <f>AR58*25*MAX($O$51,$P$34)</f>
        <v>0</v>
      </c>
      <c r="AT58" s="160"/>
      <c r="AU58" s="7"/>
      <c r="AV58" s="160">
        <f>AU58*25*MAX($O$51,$P$34)</f>
        <v>0</v>
      </c>
      <c r="AW58" s="160"/>
      <c r="AX58" s="7"/>
      <c r="AY58" s="160">
        <f>AX58*150*MAX($O$51,$P$34)</f>
        <v>0</v>
      </c>
      <c r="AZ58" s="160"/>
      <c r="BA58" s="7"/>
      <c r="BB58" s="160">
        <f>BA58*10*$O$51</f>
        <v>0</v>
      </c>
      <c r="BC58" s="160"/>
      <c r="BD58" s="7"/>
      <c r="BE58" s="160">
        <f>BD58*20*$O$51*$M58</f>
        <v>0</v>
      </c>
      <c r="BF58" s="160"/>
      <c r="BG58" s="7"/>
      <c r="BH58" s="160">
        <f>BG58*20*$O$51*$M58</f>
        <v>0</v>
      </c>
      <c r="BI58" s="160"/>
      <c r="BJ58" s="7"/>
      <c r="BK58" s="160">
        <f>BJ58*20*$O$51*$M58</f>
        <v>0</v>
      </c>
      <c r="BL58" s="160"/>
      <c r="BM58" s="7"/>
      <c r="BN58" s="160">
        <f>BM58*100*$O$51</f>
        <v>0</v>
      </c>
      <c r="BO58" s="160"/>
      <c r="BP58" s="7"/>
      <c r="BQ58" s="160">
        <f>BP58*20*$O$51*$M58</f>
        <v>0</v>
      </c>
      <c r="BR58" s="160"/>
      <c r="BS58" s="7"/>
      <c r="BT58" s="160">
        <f>BS58*20*$O$51*$M58</f>
        <v>0</v>
      </c>
      <c r="BU58" s="160"/>
      <c r="BV58" s="7"/>
      <c r="BW58" s="160">
        <f>BV58*20*$O$51*$M58</f>
        <v>0</v>
      </c>
      <c r="BX58" s="160"/>
      <c r="BY58" s="7"/>
      <c r="BZ58" s="160">
        <f t="shared" ref="BZ58:BZ61" si="4">BY58*0*$O$51*$M58</f>
        <v>0</v>
      </c>
      <c r="CA58" s="160"/>
      <c r="CB58" s="7"/>
      <c r="CC58" s="160">
        <f>CB58*0*MAX($O$51,$P$34)</f>
        <v>0</v>
      </c>
      <c r="CD58" s="7"/>
      <c r="CE58" s="160">
        <f>CD58*100*MAX($O$51,$P$34)</f>
        <v>0</v>
      </c>
      <c r="CF58" s="7"/>
      <c r="CG58" s="160">
        <f>CF58*0*MAX($O$51,$P$34)</f>
        <v>0</v>
      </c>
      <c r="CH58" s="7"/>
      <c r="CI58" s="160">
        <f>CH58*100*MAX($O$51,$P$34)</f>
        <v>0</v>
      </c>
      <c r="CJ58" s="7"/>
      <c r="CK58" s="160">
        <f>CJ58*60*MAX($O$51,$P$34)</f>
        <v>0</v>
      </c>
      <c r="CL58" s="7"/>
      <c r="CM58" s="163">
        <f>CL58*150*MAX($O$51,$P$34)</f>
        <v>0</v>
      </c>
      <c r="CN58" s="7"/>
      <c r="CO58" s="3">
        <f t="shared" ref="CO58:CO61" si="5">IF(AND($CN$62&gt;2),$CN58*$CO$62,$CN58*100)</f>
        <v>0</v>
      </c>
      <c r="CP58" s="7"/>
      <c r="CQ58" s="19">
        <f t="shared" ref="CQ58:CQ61" si="6">CP58*100</f>
        <v>0</v>
      </c>
      <c r="CR58" s="19"/>
      <c r="CS58" s="82" t="s">
        <v>66</v>
      </c>
      <c r="CT58" s="83">
        <f t="shared" ref="CT58:CT61" si="7">IF(M58&gt;0,U58+X58+AA58+AD58+AG58+AJ58+AM58+AP58+AS58+AV58+AY58+BB58+BE58+BH58+BK58+BN58+BQ58+BT58+BW58+BZ58+CC58+CE58+CG58+CI58+CK58+CM58+CO58+CQ58,0)</f>
        <v>0</v>
      </c>
    </row>
    <row r="59" spans="1:100" s="60" customFormat="1" ht="14.25" x14ac:dyDescent="0.2">
      <c r="A59" s="25"/>
      <c r="B59" s="23"/>
      <c r="C59" s="224"/>
      <c r="D59" s="225"/>
      <c r="E59" s="3"/>
      <c r="F59" s="3"/>
      <c r="G59" s="3"/>
      <c r="H59" s="3"/>
      <c r="I59" s="173">
        <f t="shared" ref="I59:I61" si="8">24-$B59+$C59</f>
        <v>24</v>
      </c>
      <c r="J59" s="173">
        <f t="shared" ref="J59:J61" si="9">$C59-$B59</f>
        <v>0</v>
      </c>
      <c r="K59" s="174">
        <f>IF($B59&gt;$C59,$I59,$J59)</f>
        <v>0</v>
      </c>
      <c r="L59" s="156" t="b">
        <f t="shared" si="1"/>
        <v>0</v>
      </c>
      <c r="M59" s="175">
        <f t="shared" si="0"/>
        <v>0</v>
      </c>
      <c r="N59" s="176"/>
      <c r="O59" s="176"/>
      <c r="P59" s="176"/>
      <c r="Q59" s="176"/>
      <c r="R59" s="176"/>
      <c r="S59" s="176"/>
      <c r="T59" s="6"/>
      <c r="U59" s="161">
        <f>T59*20*$O$51*$M59</f>
        <v>0</v>
      </c>
      <c r="V59" s="161"/>
      <c r="W59" s="6"/>
      <c r="X59" s="161">
        <f>W59*20*$O$51*$M59</f>
        <v>0</v>
      </c>
      <c r="Y59" s="161"/>
      <c r="Z59" s="6"/>
      <c r="AA59" s="161">
        <f>Z59*20*$O$51*$M59</f>
        <v>0</v>
      </c>
      <c r="AB59" s="161"/>
      <c r="AC59" s="6"/>
      <c r="AD59" s="161">
        <f>AC59*15*$O$51*$M59</f>
        <v>0</v>
      </c>
      <c r="AE59" s="161"/>
      <c r="AF59" s="6"/>
      <c r="AG59" s="161">
        <f>AF59*15*$O$51*$M59</f>
        <v>0</v>
      </c>
      <c r="AH59" s="161"/>
      <c r="AI59" s="6"/>
      <c r="AJ59" s="161">
        <f>AI59*15*$O$51*$M59</f>
        <v>0</v>
      </c>
      <c r="AK59" s="161"/>
      <c r="AL59" s="6"/>
      <c r="AM59" s="161">
        <f t="shared" si="3"/>
        <v>0</v>
      </c>
      <c r="AN59" s="161"/>
      <c r="AO59" s="6"/>
      <c r="AP59" s="161">
        <f>AO59*75*MAX($O$51,$P$34)</f>
        <v>0</v>
      </c>
      <c r="AQ59" s="161"/>
      <c r="AR59" s="6"/>
      <c r="AS59" s="161">
        <f>AR59*25*MAX($O$51,$P$34)</f>
        <v>0</v>
      </c>
      <c r="AT59" s="161"/>
      <c r="AU59" s="6"/>
      <c r="AV59" s="161">
        <f>AU59*25*MAX($O$51,$P$34)</f>
        <v>0</v>
      </c>
      <c r="AW59" s="161"/>
      <c r="AX59" s="6"/>
      <c r="AY59" s="161">
        <f>AX59*150*MAX($O$51,$P$34)</f>
        <v>0</v>
      </c>
      <c r="AZ59" s="161"/>
      <c r="BA59" s="6"/>
      <c r="BB59" s="161">
        <f>BA59*10*$O$51</f>
        <v>0</v>
      </c>
      <c r="BC59" s="161"/>
      <c r="BD59" s="6"/>
      <c r="BE59" s="161">
        <f>BD59*20*$O$51*$M59</f>
        <v>0</v>
      </c>
      <c r="BF59" s="161"/>
      <c r="BG59" s="6"/>
      <c r="BH59" s="161">
        <f>BG59*20*$O$51*$M59</f>
        <v>0</v>
      </c>
      <c r="BI59" s="161"/>
      <c r="BJ59" s="6"/>
      <c r="BK59" s="161">
        <f>BJ59*20*$O$51*$M59</f>
        <v>0</v>
      </c>
      <c r="BL59" s="161"/>
      <c r="BM59" s="6"/>
      <c r="BN59" s="161">
        <f>BM59*100*$O$51</f>
        <v>0</v>
      </c>
      <c r="BO59" s="161"/>
      <c r="BP59" s="6"/>
      <c r="BQ59" s="161">
        <f>BP59*20*$O$51*$M59</f>
        <v>0</v>
      </c>
      <c r="BR59" s="161"/>
      <c r="BS59" s="6"/>
      <c r="BT59" s="161">
        <f>BS59*20*$O$51*$M59</f>
        <v>0</v>
      </c>
      <c r="BU59" s="161"/>
      <c r="BV59" s="6"/>
      <c r="BW59" s="161">
        <f>BV59*20*$O$51*$M59</f>
        <v>0</v>
      </c>
      <c r="BX59" s="161"/>
      <c r="BY59" s="6"/>
      <c r="BZ59" s="161">
        <f t="shared" si="4"/>
        <v>0</v>
      </c>
      <c r="CA59" s="161"/>
      <c r="CB59" s="6"/>
      <c r="CC59" s="161">
        <f>CB59*0*MAX($O$51,$P$34)</f>
        <v>0</v>
      </c>
      <c r="CD59" s="6"/>
      <c r="CE59" s="161">
        <f>CD59*100*MAX($O$51,$P$34)</f>
        <v>0</v>
      </c>
      <c r="CF59" s="6"/>
      <c r="CG59" s="161">
        <f>CF59*0*MAX($O$51,$P$34)</f>
        <v>0</v>
      </c>
      <c r="CH59" s="6"/>
      <c r="CI59" s="161">
        <f>CH59*100*MAX($O$51,$P$34)</f>
        <v>0</v>
      </c>
      <c r="CJ59" s="6"/>
      <c r="CK59" s="161">
        <f>CJ59*60*MAX($O$51,$P$34)</f>
        <v>0</v>
      </c>
      <c r="CL59" s="6"/>
      <c r="CM59" s="19">
        <f>CL59*150*MAX($O$51,$P$34)</f>
        <v>0</v>
      </c>
      <c r="CN59" s="6"/>
      <c r="CO59" s="3">
        <f t="shared" si="5"/>
        <v>0</v>
      </c>
      <c r="CP59" s="6"/>
      <c r="CQ59" s="19">
        <f t="shared" si="6"/>
        <v>0</v>
      </c>
      <c r="CR59" s="19"/>
      <c r="CS59" s="27" t="s">
        <v>66</v>
      </c>
      <c r="CT59" s="81">
        <f t="shared" si="7"/>
        <v>0</v>
      </c>
    </row>
    <row r="60" spans="1:100" s="60" customFormat="1" ht="14.25" x14ac:dyDescent="0.2">
      <c r="A60" s="24"/>
      <c r="B60" s="22"/>
      <c r="C60" s="222"/>
      <c r="D60" s="223"/>
      <c r="E60" s="177"/>
      <c r="F60" s="177"/>
      <c r="G60" s="177"/>
      <c r="H60" s="177"/>
      <c r="I60" s="173">
        <f t="shared" si="8"/>
        <v>24</v>
      </c>
      <c r="J60" s="173">
        <f t="shared" si="9"/>
        <v>0</v>
      </c>
      <c r="K60" s="174">
        <f>IF($B60&gt;$C60,$I60,$J60)</f>
        <v>0</v>
      </c>
      <c r="L60" s="156" t="b">
        <f t="shared" si="1"/>
        <v>0</v>
      </c>
      <c r="M60" s="175">
        <f>MIN(K60:L60)</f>
        <v>0</v>
      </c>
      <c r="N60" s="176"/>
      <c r="O60" s="176"/>
      <c r="P60" s="176"/>
      <c r="Q60" s="176"/>
      <c r="R60" s="176"/>
      <c r="S60" s="176"/>
      <c r="T60" s="7"/>
      <c r="U60" s="160">
        <f>T60*20*$O$51*$M60</f>
        <v>0</v>
      </c>
      <c r="V60" s="160"/>
      <c r="W60" s="7"/>
      <c r="X60" s="160">
        <f>W60*20*$O$51*$M60</f>
        <v>0</v>
      </c>
      <c r="Y60" s="160"/>
      <c r="Z60" s="7"/>
      <c r="AA60" s="160">
        <f>Z60*20*$O$51*$M60</f>
        <v>0</v>
      </c>
      <c r="AB60" s="160"/>
      <c r="AC60" s="7"/>
      <c r="AD60" s="160">
        <f>AC60*15*$O$51*$M60</f>
        <v>0</v>
      </c>
      <c r="AE60" s="160"/>
      <c r="AF60" s="7"/>
      <c r="AG60" s="160">
        <f>AF60*15*$O$51*$M60</f>
        <v>0</v>
      </c>
      <c r="AH60" s="160"/>
      <c r="AI60" s="7"/>
      <c r="AJ60" s="160">
        <f>AI60*15*$O$51*$M60</f>
        <v>0</v>
      </c>
      <c r="AK60" s="160"/>
      <c r="AL60" s="7"/>
      <c r="AM60" s="160">
        <f t="shared" si="3"/>
        <v>0</v>
      </c>
      <c r="AN60" s="160"/>
      <c r="AO60" s="7"/>
      <c r="AP60" s="160">
        <f>AO60*75*MAX($O$51,$P$34)</f>
        <v>0</v>
      </c>
      <c r="AQ60" s="160"/>
      <c r="AR60" s="7"/>
      <c r="AS60" s="160">
        <f>AR60*25*MAX($O$51,$P$34)</f>
        <v>0</v>
      </c>
      <c r="AT60" s="160"/>
      <c r="AU60" s="7"/>
      <c r="AV60" s="160">
        <f>AU60*25*MAX($O$51,$P$34)</f>
        <v>0</v>
      </c>
      <c r="AW60" s="160"/>
      <c r="AX60" s="7"/>
      <c r="AY60" s="160">
        <f>AX60*150*MAX($O$51,$P$34)</f>
        <v>0</v>
      </c>
      <c r="AZ60" s="160"/>
      <c r="BA60" s="7"/>
      <c r="BB60" s="160">
        <f>BA60*10*$O$51</f>
        <v>0</v>
      </c>
      <c r="BC60" s="160"/>
      <c r="BD60" s="7"/>
      <c r="BE60" s="160">
        <f>BD60*20*$O$51*$M60</f>
        <v>0</v>
      </c>
      <c r="BF60" s="160"/>
      <c r="BG60" s="7"/>
      <c r="BH60" s="160">
        <f>BG60*20*$O$51*$M60</f>
        <v>0</v>
      </c>
      <c r="BI60" s="160"/>
      <c r="BJ60" s="7"/>
      <c r="BK60" s="160">
        <f>BJ60*20*$O$51*$M60</f>
        <v>0</v>
      </c>
      <c r="BL60" s="160"/>
      <c r="BM60" s="7"/>
      <c r="BN60" s="160">
        <f>BM60*100*$O$51</f>
        <v>0</v>
      </c>
      <c r="BO60" s="160"/>
      <c r="BP60" s="7"/>
      <c r="BQ60" s="160">
        <f>BP60*20*$O$51*$M60</f>
        <v>0</v>
      </c>
      <c r="BR60" s="160"/>
      <c r="BS60" s="7"/>
      <c r="BT60" s="160">
        <f>BS60*20*$O$51*$M60</f>
        <v>0</v>
      </c>
      <c r="BU60" s="160"/>
      <c r="BV60" s="7"/>
      <c r="BW60" s="160">
        <f>BV60*20*$O$51*$M60</f>
        <v>0</v>
      </c>
      <c r="BX60" s="160"/>
      <c r="BY60" s="7"/>
      <c r="BZ60" s="160">
        <f t="shared" si="4"/>
        <v>0</v>
      </c>
      <c r="CA60" s="160"/>
      <c r="CB60" s="7"/>
      <c r="CC60" s="160">
        <f>CB60*0*MAX($O$51,$P$34)</f>
        <v>0</v>
      </c>
      <c r="CD60" s="7"/>
      <c r="CE60" s="160">
        <f>CD60*100*MAX($O$51,$P$34)</f>
        <v>0</v>
      </c>
      <c r="CF60" s="7"/>
      <c r="CG60" s="160">
        <f>CF60*0*MAX($O$51,$P$34)</f>
        <v>0</v>
      </c>
      <c r="CH60" s="7"/>
      <c r="CI60" s="160">
        <f>CH60*100*MAX($O$51,$P$34)</f>
        <v>0</v>
      </c>
      <c r="CJ60" s="7"/>
      <c r="CK60" s="160">
        <f>CJ60*60*MAX($O$51,$P$34)</f>
        <v>0</v>
      </c>
      <c r="CL60" s="7"/>
      <c r="CM60" s="163">
        <f>CL60*150*MAX($O$51,$P$34)</f>
        <v>0</v>
      </c>
      <c r="CN60" s="7"/>
      <c r="CO60" s="3">
        <f t="shared" si="5"/>
        <v>0</v>
      </c>
      <c r="CP60" s="7"/>
      <c r="CQ60" s="19">
        <f t="shared" si="6"/>
        <v>0</v>
      </c>
      <c r="CR60" s="19"/>
      <c r="CS60" s="82" t="s">
        <v>66</v>
      </c>
      <c r="CT60" s="83">
        <f t="shared" si="7"/>
        <v>0</v>
      </c>
    </row>
    <row r="61" spans="1:100" s="60" customFormat="1" ht="14.25" x14ac:dyDescent="0.2">
      <c r="A61" s="25"/>
      <c r="B61" s="23"/>
      <c r="C61" s="224"/>
      <c r="D61" s="225"/>
      <c r="E61" s="177"/>
      <c r="F61" s="177"/>
      <c r="G61" s="177"/>
      <c r="H61" s="177"/>
      <c r="I61" s="173">
        <f t="shared" si="8"/>
        <v>24</v>
      </c>
      <c r="J61" s="173">
        <f t="shared" si="9"/>
        <v>0</v>
      </c>
      <c r="K61" s="174">
        <f>IF($B61&gt;$C61,$I61,$J61)</f>
        <v>0</v>
      </c>
      <c r="L61" s="156" t="b">
        <f t="shared" si="1"/>
        <v>0</v>
      </c>
      <c r="M61" s="175">
        <f t="shared" ref="M61" si="10">MIN(K61:L61)</f>
        <v>0</v>
      </c>
      <c r="N61" s="176"/>
      <c r="O61" s="176"/>
      <c r="P61" s="176"/>
      <c r="Q61" s="176"/>
      <c r="R61" s="176"/>
      <c r="S61" s="176"/>
      <c r="T61" s="6"/>
      <c r="U61" s="161">
        <f>T61*20*$O$51*$M61</f>
        <v>0</v>
      </c>
      <c r="V61" s="161"/>
      <c r="W61" s="6"/>
      <c r="X61" s="161">
        <f>W61*20*$O$51*$M61</f>
        <v>0</v>
      </c>
      <c r="Y61" s="161"/>
      <c r="Z61" s="6"/>
      <c r="AA61" s="161">
        <f>Z61*20*$O$51*$M61</f>
        <v>0</v>
      </c>
      <c r="AB61" s="161"/>
      <c r="AC61" s="6"/>
      <c r="AD61" s="161">
        <f>AC61*15*$O$51*$M61</f>
        <v>0</v>
      </c>
      <c r="AE61" s="161"/>
      <c r="AF61" s="6"/>
      <c r="AG61" s="161">
        <f>AF61*15*$O$51*$M61</f>
        <v>0</v>
      </c>
      <c r="AH61" s="161"/>
      <c r="AI61" s="6"/>
      <c r="AJ61" s="161">
        <f>AI61*15*$O$51*$M61</f>
        <v>0</v>
      </c>
      <c r="AK61" s="161"/>
      <c r="AL61" s="6"/>
      <c r="AM61" s="161">
        <f t="shared" si="3"/>
        <v>0</v>
      </c>
      <c r="AN61" s="161"/>
      <c r="AO61" s="6"/>
      <c r="AP61" s="161">
        <f>AO61*75*MAX($O$51,$P$34)</f>
        <v>0</v>
      </c>
      <c r="AQ61" s="161"/>
      <c r="AR61" s="6"/>
      <c r="AS61" s="161">
        <f>AR61*25*MAX($O$51,$P$34)</f>
        <v>0</v>
      </c>
      <c r="AT61" s="161"/>
      <c r="AU61" s="6"/>
      <c r="AV61" s="161">
        <f>AU61*25*MAX($O$51,$P$34)</f>
        <v>0</v>
      </c>
      <c r="AW61" s="161"/>
      <c r="AX61" s="6"/>
      <c r="AY61" s="161">
        <f>AX61*150*MAX($O$51,$P$34)</f>
        <v>0</v>
      </c>
      <c r="AZ61" s="161"/>
      <c r="BA61" s="6"/>
      <c r="BB61" s="161">
        <f>BA61*10*$O$51</f>
        <v>0</v>
      </c>
      <c r="BC61" s="161"/>
      <c r="BD61" s="6"/>
      <c r="BE61" s="161">
        <f>BD61*20*$O$51*$M61</f>
        <v>0</v>
      </c>
      <c r="BF61" s="161"/>
      <c r="BG61" s="6"/>
      <c r="BH61" s="161">
        <f>BG61*20*$O$51*$M61</f>
        <v>0</v>
      </c>
      <c r="BI61" s="161"/>
      <c r="BJ61" s="6"/>
      <c r="BK61" s="161">
        <f>BJ61*20*$O$51*$M61</f>
        <v>0</v>
      </c>
      <c r="BL61" s="161"/>
      <c r="BM61" s="6"/>
      <c r="BN61" s="161">
        <f>BM61*100*$O$51</f>
        <v>0</v>
      </c>
      <c r="BO61" s="161"/>
      <c r="BP61" s="6"/>
      <c r="BQ61" s="161">
        <f>BP61*20*$O$51*$M61</f>
        <v>0</v>
      </c>
      <c r="BR61" s="161"/>
      <c r="BS61" s="6"/>
      <c r="BT61" s="161">
        <f>BS61*20*$O$51*$M61</f>
        <v>0</v>
      </c>
      <c r="BU61" s="161"/>
      <c r="BV61" s="6"/>
      <c r="BW61" s="161">
        <f>BV61*20*$O$51*$M61</f>
        <v>0</v>
      </c>
      <c r="BX61" s="161"/>
      <c r="BY61" s="6"/>
      <c r="BZ61" s="161">
        <f t="shared" si="4"/>
        <v>0</v>
      </c>
      <c r="CA61" s="161"/>
      <c r="CB61" s="6"/>
      <c r="CC61" s="161">
        <f>CB61*0*MAX($O$51,$P$34)</f>
        <v>0</v>
      </c>
      <c r="CD61" s="6"/>
      <c r="CE61" s="161">
        <f>CD61*100*MAX($O$51,$P$34)</f>
        <v>0</v>
      </c>
      <c r="CF61" s="6"/>
      <c r="CG61" s="161">
        <f>CF61*0*MAX($O$51,$P$34)</f>
        <v>0</v>
      </c>
      <c r="CH61" s="6"/>
      <c r="CI61" s="161">
        <f>CH61*100*MAX($O$51,$P$34)</f>
        <v>0</v>
      </c>
      <c r="CJ61" s="6"/>
      <c r="CK61" s="161">
        <f>CJ61*60*MAX($O$51,$P$34)</f>
        <v>0</v>
      </c>
      <c r="CL61" s="6"/>
      <c r="CM61" s="19">
        <f>CL61*150*MAX($O$51,$P$34)</f>
        <v>0</v>
      </c>
      <c r="CN61" s="6"/>
      <c r="CO61" s="3">
        <f t="shared" si="5"/>
        <v>0</v>
      </c>
      <c r="CP61" s="6"/>
      <c r="CQ61" s="19">
        <f t="shared" si="6"/>
        <v>0</v>
      </c>
      <c r="CR61" s="19"/>
      <c r="CS61" s="27" t="s">
        <v>66</v>
      </c>
      <c r="CT61" s="81">
        <f t="shared" si="7"/>
        <v>0</v>
      </c>
    </row>
    <row r="62" spans="1:100" s="3" customFormat="1" ht="6" hidden="1" customHeight="1" x14ac:dyDescent="0.2">
      <c r="A62" s="17"/>
      <c r="B62" s="17"/>
      <c r="C62" s="16"/>
      <c r="D62" s="16"/>
      <c r="E62" s="16"/>
      <c r="F62" s="16"/>
      <c r="G62" s="16"/>
      <c r="H62" s="16"/>
      <c r="I62" s="13"/>
      <c r="J62" s="13"/>
      <c r="K62" s="14"/>
      <c r="L62" s="14"/>
      <c r="M62" s="14"/>
      <c r="N62" s="15"/>
      <c r="O62" s="15"/>
      <c r="P62" s="15"/>
      <c r="Q62" s="15"/>
      <c r="R62" s="15"/>
      <c r="S62" s="15"/>
      <c r="T62" s="18"/>
      <c r="U62" s="16"/>
      <c r="V62" s="16"/>
      <c r="W62" s="18"/>
      <c r="X62" s="16"/>
      <c r="Y62" s="16"/>
      <c r="Z62" s="18"/>
      <c r="AA62" s="16"/>
      <c r="AB62" s="16"/>
      <c r="AC62" s="18"/>
      <c r="AD62" s="16"/>
      <c r="AE62" s="16"/>
      <c r="AF62" s="18"/>
      <c r="AG62" s="16"/>
      <c r="AH62" s="16"/>
      <c r="AI62" s="18"/>
      <c r="AJ62" s="16"/>
      <c r="AK62" s="16"/>
      <c r="AL62" s="18"/>
      <c r="AM62" s="16"/>
      <c r="AN62" s="16"/>
      <c r="AO62" s="18"/>
      <c r="AP62" s="16"/>
      <c r="AQ62" s="16"/>
      <c r="AR62" s="18"/>
      <c r="AS62" s="16"/>
      <c r="AT62" s="16"/>
      <c r="AU62" s="18"/>
      <c r="AV62" s="16"/>
      <c r="AW62" s="16"/>
      <c r="AX62" s="18"/>
      <c r="AY62" s="16"/>
      <c r="AZ62" s="16"/>
      <c r="BA62" s="18"/>
      <c r="BB62" s="16"/>
      <c r="BC62" s="16"/>
      <c r="BD62" s="18"/>
      <c r="BE62" s="16"/>
      <c r="BF62" s="16"/>
      <c r="BG62" s="18"/>
      <c r="BH62" s="16"/>
      <c r="BI62" s="16"/>
      <c r="BJ62" s="18"/>
      <c r="BK62" s="16"/>
      <c r="BL62" s="16"/>
      <c r="BM62" s="18"/>
      <c r="BN62" s="16"/>
      <c r="BO62" s="16"/>
      <c r="BP62" s="18"/>
      <c r="BQ62" s="16"/>
      <c r="BR62" s="16"/>
      <c r="BS62" s="18"/>
      <c r="BT62" s="16"/>
      <c r="BU62" s="16"/>
      <c r="BV62" s="18"/>
      <c r="BW62" s="16"/>
      <c r="BX62" s="16"/>
      <c r="BY62" s="18"/>
      <c r="BZ62" s="16"/>
      <c r="CA62" s="16"/>
      <c r="CB62" s="18"/>
      <c r="CC62" s="16"/>
      <c r="CD62" s="18"/>
      <c r="CE62" s="16"/>
      <c r="CF62" s="18"/>
      <c r="CG62" s="16"/>
      <c r="CH62" s="18"/>
      <c r="CI62" s="16"/>
      <c r="CJ62" s="18"/>
      <c r="CK62" s="16"/>
      <c r="CL62" s="18"/>
      <c r="CM62" s="19"/>
      <c r="CN62" s="20">
        <f>SUM(CN57:CN61)</f>
        <v>0</v>
      </c>
      <c r="CO62" s="19">
        <v>66.650000000000006</v>
      </c>
      <c r="CP62" s="20"/>
      <c r="CQ62" s="19"/>
      <c r="CR62" s="19"/>
      <c r="CS62" s="27"/>
      <c r="CT62" s="21"/>
    </row>
    <row r="63" spans="1:100" s="60" customFormat="1" ht="34.5" customHeight="1" x14ac:dyDescent="0.2">
      <c r="A63" s="226" t="s">
        <v>44</v>
      </c>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c r="BV63" s="226"/>
      <c r="BW63" s="226"/>
      <c r="BX63" s="226"/>
      <c r="BY63" s="226"/>
      <c r="BZ63" s="226"/>
      <c r="CA63" s="226"/>
      <c r="CB63" s="226"/>
      <c r="CC63" s="226"/>
      <c r="CD63" s="226"/>
      <c r="CE63" s="226"/>
      <c r="CF63" s="226"/>
      <c r="CG63" s="226"/>
      <c r="CH63" s="226"/>
      <c r="CI63" s="226"/>
      <c r="CJ63" s="226"/>
      <c r="CK63" s="226"/>
      <c r="CL63" s="226"/>
      <c r="CM63" s="3"/>
      <c r="CN63" s="61"/>
      <c r="CO63" s="3"/>
      <c r="CP63" s="61"/>
      <c r="CQ63" s="3"/>
      <c r="CR63" s="3"/>
      <c r="CS63" s="59"/>
    </row>
    <row r="64" spans="1:100" s="60" customFormat="1" ht="75.599999999999994" customHeight="1" x14ac:dyDescent="0.25">
      <c r="A64" s="187" t="s">
        <v>27</v>
      </c>
      <c r="B64" s="189" t="s">
        <v>95</v>
      </c>
      <c r="C64" s="190"/>
      <c r="D64" s="190"/>
      <c r="E64" s="168"/>
      <c r="F64" s="168"/>
      <c r="G64" s="168"/>
      <c r="H64" s="168"/>
      <c r="I64" s="191" t="s">
        <v>62</v>
      </c>
      <c r="J64" s="203" t="s">
        <v>107</v>
      </c>
      <c r="K64" s="191" t="s">
        <v>48</v>
      </c>
      <c r="L64" s="168"/>
      <c r="M64" s="191" t="s">
        <v>52</v>
      </c>
      <c r="N64" s="191" t="s">
        <v>51</v>
      </c>
      <c r="O64" s="168"/>
      <c r="P64" s="168"/>
      <c r="Q64" s="168"/>
      <c r="R64" s="168"/>
      <c r="S64" s="168"/>
      <c r="T64" s="185" t="s">
        <v>0</v>
      </c>
      <c r="U64" s="84"/>
      <c r="V64" s="84"/>
      <c r="W64" s="185" t="s">
        <v>1</v>
      </c>
      <c r="X64" s="75"/>
      <c r="Y64" s="75"/>
      <c r="Z64" s="185" t="s">
        <v>2</v>
      </c>
      <c r="AA64" s="75"/>
      <c r="AB64" s="75"/>
      <c r="AC64" s="185" t="s">
        <v>3</v>
      </c>
      <c r="AD64" s="75"/>
      <c r="AE64" s="75"/>
      <c r="AF64" s="185" t="s">
        <v>4</v>
      </c>
      <c r="AG64" s="75"/>
      <c r="AH64" s="75"/>
      <c r="AI64" s="185" t="s">
        <v>5</v>
      </c>
      <c r="AJ64" s="75"/>
      <c r="AK64" s="75"/>
      <c r="AL64" s="185" t="s">
        <v>55</v>
      </c>
      <c r="AM64" s="75"/>
      <c r="AN64" s="75"/>
      <c r="AO64" s="185" t="s">
        <v>6</v>
      </c>
      <c r="AP64" s="75"/>
      <c r="AQ64" s="75"/>
      <c r="AR64" s="185" t="s">
        <v>21</v>
      </c>
      <c r="AS64" s="75"/>
      <c r="AT64" s="75"/>
      <c r="AU64" s="185" t="s">
        <v>7</v>
      </c>
      <c r="AV64" s="75"/>
      <c r="AW64" s="75"/>
      <c r="AX64" s="185" t="s">
        <v>8</v>
      </c>
      <c r="AY64" s="75"/>
      <c r="AZ64" s="75"/>
      <c r="BA64" s="185" t="s">
        <v>9</v>
      </c>
      <c r="BB64" s="75"/>
      <c r="BC64" s="75"/>
      <c r="BD64" s="185" t="s">
        <v>10</v>
      </c>
      <c r="BE64" s="75"/>
      <c r="BF64" s="75"/>
      <c r="BG64" s="185" t="s">
        <v>12</v>
      </c>
      <c r="BH64" s="75"/>
      <c r="BI64" s="75"/>
      <c r="BJ64" s="185" t="s">
        <v>64</v>
      </c>
      <c r="BK64" s="75"/>
      <c r="BL64" s="75"/>
      <c r="BM64" s="185" t="s">
        <v>13</v>
      </c>
      <c r="BN64" s="75"/>
      <c r="BO64" s="75"/>
      <c r="BP64" s="185" t="s">
        <v>14</v>
      </c>
      <c r="BQ64" s="75"/>
      <c r="BR64" s="75"/>
      <c r="BS64" s="185" t="s">
        <v>24</v>
      </c>
      <c r="BT64" s="75"/>
      <c r="BU64" s="75"/>
      <c r="BV64" s="196" t="s">
        <v>23</v>
      </c>
      <c r="BW64" s="75"/>
      <c r="BX64" s="75"/>
      <c r="BY64" s="185" t="s">
        <v>22</v>
      </c>
      <c r="BZ64" s="75"/>
      <c r="CA64" s="75"/>
      <c r="CB64" s="185" t="s">
        <v>15</v>
      </c>
      <c r="CC64" s="75"/>
      <c r="CD64" s="185" t="s">
        <v>17</v>
      </c>
      <c r="CE64" s="75"/>
      <c r="CF64" s="185" t="s">
        <v>16</v>
      </c>
      <c r="CG64" s="75"/>
      <c r="CH64" s="185" t="s">
        <v>18</v>
      </c>
      <c r="CI64" s="75"/>
      <c r="CJ64" s="185" t="s">
        <v>20</v>
      </c>
      <c r="CK64" s="75"/>
      <c r="CL64" s="185" t="s">
        <v>19</v>
      </c>
      <c r="CM64" s="76"/>
      <c r="CN64" s="185" t="s">
        <v>49</v>
      </c>
      <c r="CO64" s="76"/>
      <c r="CP64" s="185" t="s">
        <v>50</v>
      </c>
      <c r="CQ64" s="3"/>
      <c r="CR64" s="3"/>
      <c r="CS64" s="59"/>
      <c r="CV64" s="85"/>
    </row>
    <row r="65" spans="1:98" s="60" customFormat="1" ht="21" customHeight="1" x14ac:dyDescent="0.2">
      <c r="A65" s="188"/>
      <c r="B65" s="77" t="s">
        <v>70</v>
      </c>
      <c r="C65" s="229" t="s">
        <v>71</v>
      </c>
      <c r="D65" s="230"/>
      <c r="E65" s="3" t="s">
        <v>105</v>
      </c>
      <c r="F65" s="3" t="s">
        <v>106</v>
      </c>
      <c r="G65" s="3"/>
      <c r="H65" s="3"/>
      <c r="I65" s="192"/>
      <c r="J65" s="204"/>
      <c r="K65" s="192"/>
      <c r="L65" s="3"/>
      <c r="M65" s="192"/>
      <c r="N65" s="192"/>
      <c r="O65" s="3" t="s">
        <v>112</v>
      </c>
      <c r="P65" s="3" t="s">
        <v>113</v>
      </c>
      <c r="Q65" s="3"/>
      <c r="R65" s="3"/>
      <c r="S65" s="3"/>
      <c r="T65" s="186"/>
      <c r="U65" s="86"/>
      <c r="V65" s="86" t="s">
        <v>54</v>
      </c>
      <c r="W65" s="186"/>
      <c r="X65" s="78"/>
      <c r="Y65" s="78"/>
      <c r="Z65" s="186"/>
      <c r="AA65" s="78"/>
      <c r="AB65" s="78"/>
      <c r="AC65" s="186"/>
      <c r="AD65" s="78"/>
      <c r="AE65" s="78"/>
      <c r="AF65" s="186"/>
      <c r="AG65" s="78"/>
      <c r="AH65" s="78"/>
      <c r="AI65" s="186"/>
      <c r="AJ65" s="78"/>
      <c r="AK65" s="78"/>
      <c r="AL65" s="186"/>
      <c r="AM65" s="78"/>
      <c r="AN65" s="78"/>
      <c r="AO65" s="186"/>
      <c r="AP65" s="78"/>
      <c r="AQ65" s="78"/>
      <c r="AR65" s="186"/>
      <c r="AS65" s="78"/>
      <c r="AT65" s="78"/>
      <c r="AU65" s="186"/>
      <c r="AV65" s="78"/>
      <c r="AW65" s="78"/>
      <c r="AX65" s="186"/>
      <c r="AY65" s="78"/>
      <c r="AZ65" s="78"/>
      <c r="BA65" s="186"/>
      <c r="BB65" s="78"/>
      <c r="BC65" s="78"/>
      <c r="BD65" s="186"/>
      <c r="BE65" s="78"/>
      <c r="BF65" s="78"/>
      <c r="BG65" s="186"/>
      <c r="BH65" s="78"/>
      <c r="BI65" s="78"/>
      <c r="BJ65" s="186"/>
      <c r="BK65" s="78"/>
      <c r="BL65" s="78"/>
      <c r="BM65" s="186"/>
      <c r="BN65" s="78"/>
      <c r="BO65" s="78"/>
      <c r="BP65" s="186"/>
      <c r="BQ65" s="78"/>
      <c r="BR65" s="78"/>
      <c r="BS65" s="186"/>
      <c r="BT65" s="78"/>
      <c r="BU65" s="78"/>
      <c r="BV65" s="197"/>
      <c r="BW65" s="78"/>
      <c r="BX65" s="78"/>
      <c r="BY65" s="186"/>
      <c r="BZ65" s="78"/>
      <c r="CA65" s="78"/>
      <c r="CB65" s="186"/>
      <c r="CC65" s="78"/>
      <c r="CD65" s="186"/>
      <c r="CE65" s="78"/>
      <c r="CF65" s="186"/>
      <c r="CG65" s="78"/>
      <c r="CH65" s="186"/>
      <c r="CI65" s="78"/>
      <c r="CJ65" s="186"/>
      <c r="CK65" s="78"/>
      <c r="CL65" s="186"/>
      <c r="CM65" s="78"/>
      <c r="CN65" s="186"/>
      <c r="CO65" s="79"/>
      <c r="CP65" s="186"/>
      <c r="CQ65" s="80"/>
      <c r="CR65" s="87" t="s">
        <v>53</v>
      </c>
      <c r="CS65" s="88"/>
      <c r="CT65" s="89"/>
    </row>
    <row r="66" spans="1:98" s="60" customFormat="1" ht="13.9" customHeight="1" x14ac:dyDescent="0.2">
      <c r="A66" s="25"/>
      <c r="B66" s="23"/>
      <c r="C66" s="224"/>
      <c r="D66" s="225"/>
      <c r="E66" s="21">
        <f>24-B66+C66</f>
        <v>24</v>
      </c>
      <c r="F66" s="21">
        <f>C66-B66</f>
        <v>0</v>
      </c>
      <c r="G66" s="3">
        <f>IF(B66&gt;C66,E66,F66)</f>
        <v>0</v>
      </c>
      <c r="H66" s="3"/>
      <c r="I66" s="173">
        <f>IFERROR(INDEX($M$57:$M$61,MATCH(A66,$A$57:$A$61,0)),0)</f>
        <v>0</v>
      </c>
      <c r="J66" s="162">
        <f>IFERROR(INDEX($K$67:$K$70,MATCH(A66,$A$67:$A$70,0)),0)</f>
        <v>0</v>
      </c>
      <c r="K66" s="175">
        <f>IF(G66&lt;5,G66,5)</f>
        <v>0</v>
      </c>
      <c r="L66" s="175"/>
      <c r="M66" s="176">
        <f t="shared" ref="M66:M67" si="11">IF(I66&lt;5,K66,0)</f>
        <v>0</v>
      </c>
      <c r="N66" s="176">
        <f>IF(I66&gt;0,0,1)</f>
        <v>1</v>
      </c>
      <c r="O66" s="8">
        <f>IF($O$51+$P$34&gt;0.6,0.2,0)</f>
        <v>0.2</v>
      </c>
      <c r="P66" s="8">
        <f>IF($O$51+$P$34&gt;0.4,0.2,0)</f>
        <v>0.2</v>
      </c>
      <c r="Q66" s="176"/>
      <c r="R66" s="176"/>
      <c r="S66" s="176"/>
      <c r="T66" s="6"/>
      <c r="U66" s="161">
        <f>IF(V66&gt;0,T66*($O66*$M66*20),T66*($O66*$K66*20))</f>
        <v>0</v>
      </c>
      <c r="V66" s="162">
        <f>IFERROR(INDEX(T$57:T$61,MATCH($A66,$A$57:$A$61,0)),0)</f>
        <v>0</v>
      </c>
      <c r="W66" s="6"/>
      <c r="X66" s="161">
        <f t="shared" ref="X66:X70" si="12">IF(Y66&gt;0,W66*($O66*$M66*20),W66*($O66*$K66*20))</f>
        <v>0</v>
      </c>
      <c r="Y66" s="162">
        <f>IFERROR(INDEX(W$57:W$61,MATCH($A66,$A$57:$A$61,0)),0)</f>
        <v>0</v>
      </c>
      <c r="Z66" s="6"/>
      <c r="AA66" s="161">
        <f t="shared" ref="AA66:AA70" si="13">IF(AB66&gt;0,Z66*($O66*$M66*20),Z66*($O66*$K66*20))</f>
        <v>0</v>
      </c>
      <c r="AB66" s="162">
        <f>IFERROR(INDEX(Z$57:Z$61,MATCH($A66,$A$57:$A$61,0)),0)</f>
        <v>0</v>
      </c>
      <c r="AC66" s="6"/>
      <c r="AD66" s="161">
        <f>IF(AE66&gt;0,AC66*($O66*$M66*15),AC66*($O66*$K66*15))</f>
        <v>0</v>
      </c>
      <c r="AE66" s="162">
        <f>IFERROR(INDEX(AC$57:AC$61,MATCH($A66,$A$57:$A$61,0)),0)</f>
        <v>0</v>
      </c>
      <c r="AF66" s="6"/>
      <c r="AG66" s="161">
        <f>IF(AH66&gt;0,AF66*($O66*$M66*15),AF66*($O66*$K66*15))</f>
        <v>0</v>
      </c>
      <c r="AH66" s="162">
        <f>IFERROR(INDEX(AF$57:AF$61,MATCH($A66,$A$57:$A$61,0)),0)</f>
        <v>0</v>
      </c>
      <c r="AI66" s="6"/>
      <c r="AJ66" s="161">
        <f>IF(AK66&gt;0,AI66*($O66*$M66*15),AI66*($O66*$K66*15))</f>
        <v>0</v>
      </c>
      <c r="AK66" s="162">
        <f>IFERROR(INDEX(AI$57:AI$61,MATCH($A66,$A$57:$A$61,0)),0)</f>
        <v>0</v>
      </c>
      <c r="AL66" s="6"/>
      <c r="AM66" s="161">
        <f>IF(AN66&gt;0,0,(IF(OR(T66=1,W66=1,Z66=1,AF66=1,AC66=1),0,AL66*30*$O66)))</f>
        <v>0</v>
      </c>
      <c r="AN66" s="162">
        <f>IFERROR(INDEX(AL$57:AL$61,MATCH($A66,$A$57:$A$61,0)),0)</f>
        <v>0</v>
      </c>
      <c r="AO66" s="6"/>
      <c r="AP66" s="160">
        <f>IF(AQ66&gt;0,0,AO66*75*$P66)</f>
        <v>0</v>
      </c>
      <c r="AQ66" s="162">
        <f>IFERROR(INDEX(AO$57:AO$61,MATCH($A66,$A$57:$A$61,0)),0)</f>
        <v>0</v>
      </c>
      <c r="AR66" s="6"/>
      <c r="AS66" s="160">
        <f>IF(AT66&gt;0,0,AR66*25*$P66)</f>
        <v>0</v>
      </c>
      <c r="AT66" s="162">
        <f>IFERROR(INDEX(AR$57:AR$61,MATCH($A66,$A$57:$A$61,0)),0)</f>
        <v>0</v>
      </c>
      <c r="AU66" s="6"/>
      <c r="AV66" s="160">
        <f>IF(AW66&gt;0,0,AU66*25*$P66)</f>
        <v>0</v>
      </c>
      <c r="AW66" s="162">
        <f>IFERROR(INDEX(AU$57:AU$61,MATCH($A66,$A$57:$A$61,0)),0)</f>
        <v>0</v>
      </c>
      <c r="AX66" s="6"/>
      <c r="AY66" s="160">
        <f>IF(AZ66&gt;0,0,AX66*150*$P66)</f>
        <v>0</v>
      </c>
      <c r="AZ66" s="162">
        <f>IFERROR(INDEX(AX$57:AX$61,MATCH($A66,$A$57:$A$61,0)),0)</f>
        <v>0</v>
      </c>
      <c r="BA66" s="6"/>
      <c r="BB66" s="161">
        <f>IF(BC66&gt;0,0,BA66*($O66*10))</f>
        <v>0</v>
      </c>
      <c r="BC66" s="162">
        <f>IFERROR(INDEX(BA$57:BA$61,MATCH($A66,$A$57:$A$61,0)),0)</f>
        <v>0</v>
      </c>
      <c r="BD66" s="6"/>
      <c r="BE66" s="161">
        <f>IF(BF66&gt;0,BD66*($O66*$M66*20),BD66*($O66*$K66*20))</f>
        <v>0</v>
      </c>
      <c r="BF66" s="162">
        <f>IFERROR(INDEX(BD$57:BD$61,MATCH($A66,$A$57:$A$61,0)),0)</f>
        <v>0</v>
      </c>
      <c r="BG66" s="6"/>
      <c r="BH66" s="161">
        <f>IF(BI66&gt;0,BG66*($O66*$M66*20),BG66*($O66*$K66*20))</f>
        <v>0</v>
      </c>
      <c r="BI66" s="162">
        <f>IFERROR(INDEX(BG$57:BG$61,MATCH($A66,$A$57:$A$61,0)),0)</f>
        <v>0</v>
      </c>
      <c r="BJ66" s="6"/>
      <c r="BK66" s="161">
        <f>IF(BL66&gt;0,BJ66*($O66*$M66*20),BJ66*($O66*$K66*20))</f>
        <v>0</v>
      </c>
      <c r="BL66" s="162">
        <f>IFERROR(INDEX(BJ$57:BJ$61,MATCH($A66,$A$57:$A$61,0)),0)</f>
        <v>0</v>
      </c>
      <c r="BM66" s="6"/>
      <c r="BN66" s="161">
        <f>IF(BO66&gt;0,0,BM66*($O66*100))</f>
        <v>0</v>
      </c>
      <c r="BO66" s="162">
        <f>IFERROR(INDEX(BM$57:BM$61,MATCH($A66,$A$57:$A$61,0)),0)</f>
        <v>0</v>
      </c>
      <c r="BP66" s="6"/>
      <c r="BQ66" s="161">
        <f>IF(BR66&gt;0,BP66*($O66*$M66*20),BP66*($O66*$K66*20))</f>
        <v>0</v>
      </c>
      <c r="BR66" s="162">
        <f>IFERROR(INDEX(BP$57:BP$61,MATCH($A66,$A$57:$A$61,0)),0)</f>
        <v>0</v>
      </c>
      <c r="BS66" s="6"/>
      <c r="BT66" s="161">
        <f>IF(BU66&gt;0,BS66*($O66*$M66*20),BS66*($O66*$K66*20))</f>
        <v>0</v>
      </c>
      <c r="BU66" s="162">
        <f>IFERROR(INDEX(BS$57:BS$61,MATCH($A66,$A$57:$A$61,0)),0)</f>
        <v>0</v>
      </c>
      <c r="BV66" s="6"/>
      <c r="BW66" s="161">
        <f>IF(BX66&gt;0,BV66*($O66*$M66*20),BV66*($O66*$K66*20))</f>
        <v>0</v>
      </c>
      <c r="BX66" s="162">
        <f>IFERROR(INDEX(BV$57:BV$61,MATCH($A66,$A$57:$A$61,0)),0)</f>
        <v>0</v>
      </c>
      <c r="BY66" s="6"/>
      <c r="BZ66" s="161">
        <f>IF(CA66&gt;0,BY66*($O66*$M66*20),BY66*($O66*$K66*20))</f>
        <v>0</v>
      </c>
      <c r="CA66" s="162">
        <f>IFERROR(INDEX(BY$57:BY$61,MATCH($A66,$A$57:$A$61,0)),0)</f>
        <v>0</v>
      </c>
      <c r="CB66" s="6"/>
      <c r="CC66" s="161">
        <f>CB66*0*MAX($O$51,$P$34)</f>
        <v>0</v>
      </c>
      <c r="CD66" s="6"/>
      <c r="CE66" s="161">
        <f>CD66*0*MAX($O$51,$P$34)</f>
        <v>0</v>
      </c>
      <c r="CF66" s="6"/>
      <c r="CG66" s="161">
        <f>CF66*0*MAX($O$51,$P$34)</f>
        <v>0</v>
      </c>
      <c r="CH66" s="6"/>
      <c r="CI66" s="161">
        <f>CH66*0*MAX($O$51,$P$34)</f>
        <v>0</v>
      </c>
      <c r="CJ66" s="6"/>
      <c r="CK66" s="161">
        <f>CJ66*0*MAX($O$51,$P$34)</f>
        <v>0</v>
      </c>
      <c r="CL66" s="6"/>
      <c r="CM66" s="19">
        <f>CL66*0*MAX($O$51,$P$34)</f>
        <v>0</v>
      </c>
      <c r="CN66" s="6"/>
      <c r="CO66" s="6"/>
      <c r="CP66" s="6"/>
      <c r="CQ66" s="160">
        <f>IF(CR66&gt;0,0,CP66*100)</f>
        <v>0</v>
      </c>
      <c r="CR66" s="162">
        <f>IFERROR(INDEX(CP$57:CP$61,MATCH($A66,$A$57:$A$61,0)),0)</f>
        <v>0</v>
      </c>
      <c r="CS66" s="27" t="s">
        <v>66</v>
      </c>
      <c r="CT66" s="81">
        <f>IF(K66&gt;0,U66+X66+AA66+AD66+AG66+AJ66+AM66+AP66+AS66+AV66+AY66+BB66+BE66+BH66+BK66+BN66+BQ66+BT66+BW66+BZ66+CC66+CE66+CG66+CI66+CK66+CM66+CO66+CQ66,0)</f>
        <v>0</v>
      </c>
    </row>
    <row r="67" spans="1:98" s="60" customFormat="1" ht="14.25" x14ac:dyDescent="0.2">
      <c r="A67" s="24"/>
      <c r="B67" s="22"/>
      <c r="C67" s="222"/>
      <c r="D67" s="223"/>
      <c r="E67" s="21">
        <f t="shared" ref="E67:E70" si="14">24-B67+C67</f>
        <v>24</v>
      </c>
      <c r="F67" s="21">
        <f t="shared" ref="F67:F70" si="15">C67-B67</f>
        <v>0</v>
      </c>
      <c r="G67" s="3">
        <f t="shared" ref="G67:G70" si="16">IF(B67&gt;C67,E67,F67)</f>
        <v>0</v>
      </c>
      <c r="H67" s="3"/>
      <c r="I67" s="173">
        <f>IFERROR(INDEX($M$57:$M$61,MATCH(A67,$A$57:$A$61,0)),0)</f>
        <v>0</v>
      </c>
      <c r="J67" s="162">
        <f>IFERROR(INDEX(($K$68:$K$70,$K$66),MATCH(A67,($A$68:$A$70,A66),0)),0)</f>
        <v>0</v>
      </c>
      <c r="K67" s="175">
        <f>IF(G67&lt;5,G67,5)</f>
        <v>0</v>
      </c>
      <c r="L67" s="175"/>
      <c r="M67" s="176">
        <f t="shared" si="11"/>
        <v>0</v>
      </c>
      <c r="N67" s="176">
        <f t="shared" ref="N67:N70" si="17">IF(I67&gt;0,0,1)</f>
        <v>1</v>
      </c>
      <c r="O67" s="8">
        <f>IF($O$51+$P$34&gt;0.6,0.2,0)</f>
        <v>0.2</v>
      </c>
      <c r="P67" s="8">
        <f t="shared" ref="P67:P70" si="18">IF($O$51+$P$34&gt;0.4,0.2,0)</f>
        <v>0.2</v>
      </c>
      <c r="Q67" s="176"/>
      <c r="R67" s="176"/>
      <c r="S67" s="176"/>
      <c r="T67" s="7"/>
      <c r="U67" s="161">
        <f t="shared" ref="U67:U70" si="19">IF(V67&gt;0,T67*($O67*$M67*20),T67*($O67*$K67*20))</f>
        <v>0</v>
      </c>
      <c r="V67" s="162">
        <f t="shared" ref="V67:V70" si="20">IFERROR(INDEX(T$57:T$61,MATCH($A67,$A$57:$A$61,0)),0)</f>
        <v>0</v>
      </c>
      <c r="W67" s="7"/>
      <c r="X67" s="161">
        <f t="shared" si="12"/>
        <v>0</v>
      </c>
      <c r="Y67" s="162">
        <f t="shared" ref="Y67:Y70" si="21">IFERROR(INDEX(W$57:W$61,MATCH($A67,$A$57:$A$61,0)),0)</f>
        <v>0</v>
      </c>
      <c r="Z67" s="7"/>
      <c r="AA67" s="161">
        <f t="shared" si="13"/>
        <v>0</v>
      </c>
      <c r="AB67" s="162">
        <f t="shared" ref="AB67:AB70" si="22">IFERROR(INDEX(Z$57:Z$61,MATCH($A67,$A$57:$A$61,0)),0)</f>
        <v>0</v>
      </c>
      <c r="AC67" s="7"/>
      <c r="AD67" s="161">
        <f t="shared" ref="AD67:AD70" si="23">IF(AE67&gt;0,AC67*($O67*$M67*15),AC67*($O67*$K67*15))</f>
        <v>0</v>
      </c>
      <c r="AE67" s="162">
        <f t="shared" ref="AE67:AE70" si="24">IFERROR(INDEX(AC$57:AC$61,MATCH($A67,$A$57:$A$61,0)),0)</f>
        <v>0</v>
      </c>
      <c r="AF67" s="7"/>
      <c r="AG67" s="161">
        <f t="shared" ref="AG67:AG70" si="25">IF(AH67&gt;0,AF67*($O67*$M67*15),AF67*($O67*$K67*15))</f>
        <v>0</v>
      </c>
      <c r="AH67" s="162">
        <f t="shared" ref="AH67:AH70" si="26">IFERROR(INDEX(AF$57:AF$61,MATCH($A67,$A$57:$A$61,0)),0)</f>
        <v>0</v>
      </c>
      <c r="AI67" s="7"/>
      <c r="AJ67" s="161">
        <f t="shared" ref="AJ67:AJ70" si="27">IF(AK67&gt;0,AI67*($O67*$M67*15),AI67*($O67*$K67*15))</f>
        <v>0</v>
      </c>
      <c r="AK67" s="162">
        <f t="shared" ref="AK67:AK70" si="28">IFERROR(INDEX(AI$57:AI$61,MATCH($A67,$A$57:$A$61,0)),0)</f>
        <v>0</v>
      </c>
      <c r="AL67" s="7"/>
      <c r="AM67" s="161">
        <f t="shared" ref="AM67:AM70" si="29">IF(AN67&gt;0,0,(IF(OR(T67=1,W67=1,Z67=1,AF67=1,AC67=1),0,AL67*30*$O67)))</f>
        <v>0</v>
      </c>
      <c r="AN67" s="162">
        <f t="shared" ref="AN67:AN70" si="30">IFERROR(INDEX(AL$57:AL$61,MATCH($A67,$A$57:$A$61,0)),0)</f>
        <v>0</v>
      </c>
      <c r="AO67" s="7"/>
      <c r="AP67" s="160">
        <f t="shared" ref="AP67:AP70" si="31">IF(AQ67&gt;0,0,AO67*75*$P67)</f>
        <v>0</v>
      </c>
      <c r="AQ67" s="162">
        <f t="shared" ref="AQ67:AQ70" si="32">IFERROR(INDEX(AO$57:AO$61,MATCH($A67,$A$57:$A$61,0)),0)</f>
        <v>0</v>
      </c>
      <c r="AR67" s="7"/>
      <c r="AS67" s="160">
        <f t="shared" ref="AS67:AS70" si="33">IF(AT67&gt;0,0,AR67*25*$P67)</f>
        <v>0</v>
      </c>
      <c r="AT67" s="162">
        <f t="shared" ref="AT67:AT70" si="34">IFERROR(INDEX(AR$57:AR$61,MATCH($A67,$A$57:$A$61,0)),0)</f>
        <v>0</v>
      </c>
      <c r="AU67" s="7"/>
      <c r="AV67" s="160">
        <f t="shared" ref="AV67:AV70" si="35">IF(AW67&gt;0,0,AU67*25*$P67)</f>
        <v>0</v>
      </c>
      <c r="AW67" s="162">
        <f t="shared" ref="AW67:AW70" si="36">IFERROR(INDEX(AU$57:AU$61,MATCH($A67,$A$57:$A$61,0)),0)</f>
        <v>0</v>
      </c>
      <c r="AX67" s="7"/>
      <c r="AY67" s="160">
        <f t="shared" ref="AY67:AY70" si="37">IF(AZ67&gt;0,0,AX67*150*$P67)</f>
        <v>0</v>
      </c>
      <c r="AZ67" s="162">
        <f t="shared" ref="AZ67:AZ70" si="38">IFERROR(INDEX(AX$57:AX$61,MATCH($A67,$A$57:$A$61,0)),0)</f>
        <v>0</v>
      </c>
      <c r="BA67" s="7"/>
      <c r="BB67" s="161">
        <f t="shared" ref="BB67:BB70" si="39">IF(BC67&gt;0,0,BA67*($O67*10))</f>
        <v>0</v>
      </c>
      <c r="BC67" s="162">
        <f t="shared" ref="BC67:BC70" si="40">IFERROR(INDEX(BA$57:BA$61,MATCH($A67,$A$57:$A$61,0)),0)</f>
        <v>0</v>
      </c>
      <c r="BD67" s="7"/>
      <c r="BE67" s="161">
        <f t="shared" ref="BE67:BE70" si="41">IF(BF67&gt;0,BD67*($O67*$M67*20),BD67*($O67*$K67*20))</f>
        <v>0</v>
      </c>
      <c r="BF67" s="162">
        <f t="shared" ref="BF67:BF70" si="42">IFERROR(INDEX(BD$57:BD$61,MATCH($A67,$A$57:$A$61,0)),0)</f>
        <v>0</v>
      </c>
      <c r="BG67" s="7"/>
      <c r="BH67" s="161">
        <f t="shared" ref="BH67:BH70" si="43">IF(BI67&gt;0,BG67*($O67*$M67*20),BG67*($O67*$K67*20))</f>
        <v>0</v>
      </c>
      <c r="BI67" s="162">
        <f t="shared" ref="BI67:BI70" si="44">IFERROR(INDEX(BG$57:BG$61,MATCH($A67,$A$57:$A$61,0)),0)</f>
        <v>0</v>
      </c>
      <c r="BJ67" s="7"/>
      <c r="BK67" s="161">
        <f t="shared" ref="BK67:BK70" si="45">IF(BL67&gt;0,BJ67*($O67*$M67*20),BJ67*($O67*$K67*20))</f>
        <v>0</v>
      </c>
      <c r="BL67" s="162">
        <f t="shared" ref="BL67:BL70" si="46">IFERROR(INDEX(BJ$57:BJ$61,MATCH($A67,$A$57:$A$61,0)),0)</f>
        <v>0</v>
      </c>
      <c r="BM67" s="7"/>
      <c r="BN67" s="161">
        <f t="shared" ref="BN67:BN70" si="47">IF(BO67&gt;0,0,BM67*($O67*100))</f>
        <v>0</v>
      </c>
      <c r="BO67" s="162">
        <f t="shared" ref="BO67:BO70" si="48">IFERROR(INDEX(BM$57:BM$61,MATCH($A67,$A$57:$A$61,0)),0)</f>
        <v>0</v>
      </c>
      <c r="BP67" s="7"/>
      <c r="BQ67" s="161">
        <f t="shared" ref="BQ67:BQ70" si="49">IF(BR67&gt;0,BP67*($O67*$M67*20),BP67*($O67*$K67*20))</f>
        <v>0</v>
      </c>
      <c r="BR67" s="162">
        <f t="shared" ref="BR67:BR70" si="50">IFERROR(INDEX(BP$57:BP$61,MATCH($A67,$A$57:$A$61,0)),0)</f>
        <v>0</v>
      </c>
      <c r="BS67" s="7"/>
      <c r="BT67" s="161">
        <f t="shared" ref="BT67:BT70" si="51">IF(BU67&gt;0,BS67*($O67*$M67*20),BS67*($O67*$K67*20))</f>
        <v>0</v>
      </c>
      <c r="BU67" s="162">
        <f t="shared" ref="BU67:BU70" si="52">IFERROR(INDEX(BS$57:BS$61,MATCH($A67,$A$57:$A$61,0)),0)</f>
        <v>0</v>
      </c>
      <c r="BV67" s="7"/>
      <c r="BW67" s="161">
        <f t="shared" ref="BW67:BW70" si="53">IF(BX67&gt;0,BV67*($O67*$M67*20),BV67*($O67*$K67*20))</f>
        <v>0</v>
      </c>
      <c r="BX67" s="162">
        <f t="shared" ref="BX67:BX70" si="54">IFERROR(INDEX(BV$57:BV$61,MATCH($A67,$A$57:$A$61,0)),0)</f>
        <v>0</v>
      </c>
      <c r="BY67" s="7"/>
      <c r="BZ67" s="161">
        <f t="shared" ref="BZ67:BZ70" si="55">IF(CA67&gt;0,BY67*($O67*$M67*20),BY67*($O67*$K67*20))</f>
        <v>0</v>
      </c>
      <c r="CA67" s="162">
        <f t="shared" ref="CA67:CA70" si="56">IFERROR(INDEX(BY$57:BY$61,MATCH($A67,$A$57:$A$61,0)),0)</f>
        <v>0</v>
      </c>
      <c r="CB67" s="7"/>
      <c r="CC67" s="160">
        <f>CB67*0*MAX($O$51,$P$34)</f>
        <v>0</v>
      </c>
      <c r="CD67" s="7"/>
      <c r="CE67" s="160">
        <f>CD67*0*MAX($O$51,$P$34)</f>
        <v>0</v>
      </c>
      <c r="CF67" s="7"/>
      <c r="CG67" s="160">
        <f>CF67*0*MAX($O$51,$P$34)</f>
        <v>0</v>
      </c>
      <c r="CH67" s="7"/>
      <c r="CI67" s="160">
        <f>CH67*0*MAX($O$51,$P$34)</f>
        <v>0</v>
      </c>
      <c r="CJ67" s="7"/>
      <c r="CK67" s="160">
        <f>CJ67*0*MAX($O$51,$P$34)</f>
        <v>0</v>
      </c>
      <c r="CL67" s="7"/>
      <c r="CM67" s="163">
        <f>CL67*0*MAX($O$51,$P$34)</f>
        <v>0</v>
      </c>
      <c r="CN67" s="7"/>
      <c r="CO67" s="7"/>
      <c r="CP67" s="7"/>
      <c r="CQ67" s="160">
        <f t="shared" ref="CQ67:CQ70" si="57">IF(CR67&gt;0,0,CP67*100)</f>
        <v>0</v>
      </c>
      <c r="CR67" s="162">
        <f t="shared" ref="CR67:CR70" si="58">IFERROR(INDEX(CP$57:CP$61,MATCH($A67,$A$57:$A$61,0)),0)</f>
        <v>0</v>
      </c>
      <c r="CS67" s="82" t="s">
        <v>66</v>
      </c>
      <c r="CT67" s="83">
        <f t="shared" ref="CT67:CT70" si="59">IF(K67&gt;0,U67+X67+AA67+AD67+AG67+AJ67+AM67+AP67+AS67+AV67+AY67+BB67+BE67+BH67+BK67+BN67+BQ67+BT67+BW67+BZ67+CC67+CE67+CG67+CI67+CK67+CM67+CO67+CQ67,0)</f>
        <v>0</v>
      </c>
    </row>
    <row r="68" spans="1:98" s="60" customFormat="1" ht="14.25" x14ac:dyDescent="0.2">
      <c r="A68" s="25"/>
      <c r="B68" s="23"/>
      <c r="C68" s="224"/>
      <c r="D68" s="225"/>
      <c r="E68" s="21">
        <f t="shared" si="14"/>
        <v>24</v>
      </c>
      <c r="F68" s="21">
        <f t="shared" si="15"/>
        <v>0</v>
      </c>
      <c r="G68" s="3">
        <f t="shared" si="16"/>
        <v>0</v>
      </c>
      <c r="H68" s="3"/>
      <c r="I68" s="173">
        <f>IFERROR(INDEX($M$57:$M$61,MATCH(A68,$A$57:$A$61,0)),0)</f>
        <v>0</v>
      </c>
      <c r="J68" s="173"/>
      <c r="K68" s="175">
        <f t="shared" ref="K68:K70" si="60">IF(G68&lt;5,G68,5)</f>
        <v>0</v>
      </c>
      <c r="L68" s="175"/>
      <c r="M68" s="176">
        <f>IF(I68&lt;5,K68,0)</f>
        <v>0</v>
      </c>
      <c r="N68" s="176">
        <f t="shared" si="17"/>
        <v>1</v>
      </c>
      <c r="O68" s="8">
        <f t="shared" ref="O68:O70" si="61">IF($O$51+$P$34&gt;0.5,0.2,0)</f>
        <v>0.2</v>
      </c>
      <c r="P68" s="8">
        <f t="shared" si="18"/>
        <v>0.2</v>
      </c>
      <c r="Q68" s="176"/>
      <c r="R68" s="176"/>
      <c r="S68" s="176"/>
      <c r="T68" s="6"/>
      <c r="U68" s="161">
        <f t="shared" si="19"/>
        <v>0</v>
      </c>
      <c r="V68" s="162">
        <f t="shared" si="20"/>
        <v>0</v>
      </c>
      <c r="W68" s="6"/>
      <c r="X68" s="161">
        <f t="shared" si="12"/>
        <v>0</v>
      </c>
      <c r="Y68" s="162">
        <f t="shared" si="21"/>
        <v>0</v>
      </c>
      <c r="Z68" s="6"/>
      <c r="AA68" s="161">
        <f t="shared" si="13"/>
        <v>0</v>
      </c>
      <c r="AB68" s="162">
        <f t="shared" si="22"/>
        <v>0</v>
      </c>
      <c r="AC68" s="6"/>
      <c r="AD68" s="161">
        <f t="shared" si="23"/>
        <v>0</v>
      </c>
      <c r="AE68" s="162">
        <f t="shared" si="24"/>
        <v>0</v>
      </c>
      <c r="AF68" s="6"/>
      <c r="AG68" s="161">
        <f t="shared" si="25"/>
        <v>0</v>
      </c>
      <c r="AH68" s="162">
        <f t="shared" si="26"/>
        <v>0</v>
      </c>
      <c r="AI68" s="6"/>
      <c r="AJ68" s="161">
        <f t="shared" si="27"/>
        <v>0</v>
      </c>
      <c r="AK68" s="162">
        <f t="shared" si="28"/>
        <v>0</v>
      </c>
      <c r="AL68" s="6"/>
      <c r="AM68" s="161">
        <f t="shared" si="29"/>
        <v>0</v>
      </c>
      <c r="AN68" s="162">
        <f t="shared" si="30"/>
        <v>0</v>
      </c>
      <c r="AO68" s="6"/>
      <c r="AP68" s="160">
        <f t="shared" si="31"/>
        <v>0</v>
      </c>
      <c r="AQ68" s="162">
        <f t="shared" si="32"/>
        <v>0</v>
      </c>
      <c r="AR68" s="6"/>
      <c r="AS68" s="160">
        <f t="shared" si="33"/>
        <v>0</v>
      </c>
      <c r="AT68" s="162">
        <f t="shared" si="34"/>
        <v>0</v>
      </c>
      <c r="AU68" s="6"/>
      <c r="AV68" s="160">
        <f t="shared" si="35"/>
        <v>0</v>
      </c>
      <c r="AW68" s="162">
        <f t="shared" si="36"/>
        <v>0</v>
      </c>
      <c r="AX68" s="6"/>
      <c r="AY68" s="160">
        <f t="shared" si="37"/>
        <v>0</v>
      </c>
      <c r="AZ68" s="162">
        <f t="shared" si="38"/>
        <v>0</v>
      </c>
      <c r="BA68" s="6"/>
      <c r="BB68" s="161">
        <f t="shared" si="39"/>
        <v>0</v>
      </c>
      <c r="BC68" s="162">
        <f t="shared" si="40"/>
        <v>0</v>
      </c>
      <c r="BD68" s="6"/>
      <c r="BE68" s="161">
        <f t="shared" si="41"/>
        <v>0</v>
      </c>
      <c r="BF68" s="162">
        <f t="shared" si="42"/>
        <v>0</v>
      </c>
      <c r="BG68" s="6"/>
      <c r="BH68" s="161">
        <f t="shared" si="43"/>
        <v>0</v>
      </c>
      <c r="BI68" s="162">
        <f t="shared" si="44"/>
        <v>0</v>
      </c>
      <c r="BJ68" s="6"/>
      <c r="BK68" s="161">
        <f t="shared" si="45"/>
        <v>0</v>
      </c>
      <c r="BL68" s="162">
        <f t="shared" si="46"/>
        <v>0</v>
      </c>
      <c r="BM68" s="6"/>
      <c r="BN68" s="161">
        <f t="shared" si="47"/>
        <v>0</v>
      </c>
      <c r="BO68" s="162">
        <f t="shared" si="48"/>
        <v>0</v>
      </c>
      <c r="BP68" s="6"/>
      <c r="BQ68" s="161">
        <f t="shared" si="49"/>
        <v>0</v>
      </c>
      <c r="BR68" s="162">
        <f t="shared" si="50"/>
        <v>0</v>
      </c>
      <c r="BS68" s="6"/>
      <c r="BT68" s="161">
        <f t="shared" si="51"/>
        <v>0</v>
      </c>
      <c r="BU68" s="162">
        <f t="shared" si="52"/>
        <v>0</v>
      </c>
      <c r="BV68" s="6"/>
      <c r="BW68" s="161">
        <f t="shared" si="53"/>
        <v>0</v>
      </c>
      <c r="BX68" s="162">
        <f t="shared" si="54"/>
        <v>0</v>
      </c>
      <c r="BY68" s="6"/>
      <c r="BZ68" s="161">
        <f t="shared" si="55"/>
        <v>0</v>
      </c>
      <c r="CA68" s="162">
        <f t="shared" si="56"/>
        <v>0</v>
      </c>
      <c r="CB68" s="6"/>
      <c r="CC68" s="161">
        <f>CB68*0*MAX($O$51,$P$34)</f>
        <v>0</v>
      </c>
      <c r="CD68" s="6"/>
      <c r="CE68" s="161">
        <f>CD68*0*MAX($O$51,$P$34)</f>
        <v>0</v>
      </c>
      <c r="CF68" s="6"/>
      <c r="CG68" s="161">
        <f>CF68*0*MAX($O$51,$P$34)</f>
        <v>0</v>
      </c>
      <c r="CH68" s="6"/>
      <c r="CI68" s="161">
        <f>CH68*0*MAX($O$51,$P$34)</f>
        <v>0</v>
      </c>
      <c r="CJ68" s="6"/>
      <c r="CK68" s="161">
        <f>CJ68*0*MAX($O$51,$P$34)</f>
        <v>0</v>
      </c>
      <c r="CL68" s="6"/>
      <c r="CM68" s="19">
        <f>CL68*0*MAX($O$51,$P$34)</f>
        <v>0</v>
      </c>
      <c r="CN68" s="6"/>
      <c r="CO68" s="6"/>
      <c r="CP68" s="6"/>
      <c r="CQ68" s="160">
        <f t="shared" si="57"/>
        <v>0</v>
      </c>
      <c r="CR68" s="162">
        <f t="shared" si="58"/>
        <v>0</v>
      </c>
      <c r="CS68" s="27" t="s">
        <v>66</v>
      </c>
      <c r="CT68" s="81">
        <f t="shared" si="59"/>
        <v>0</v>
      </c>
    </row>
    <row r="69" spans="1:98" s="60" customFormat="1" ht="14.25" x14ac:dyDescent="0.2">
      <c r="A69" s="24"/>
      <c r="B69" s="22"/>
      <c r="C69" s="222"/>
      <c r="D69" s="223"/>
      <c r="E69" s="21">
        <f t="shared" si="14"/>
        <v>24</v>
      </c>
      <c r="F69" s="21">
        <f t="shared" si="15"/>
        <v>0</v>
      </c>
      <c r="G69" s="3">
        <f t="shared" si="16"/>
        <v>0</v>
      </c>
      <c r="H69" s="3"/>
      <c r="I69" s="173">
        <f>IFERROR(INDEX($M$57:$M$61,MATCH(A69,$A$57:$A$61,0)),0)</f>
        <v>0</v>
      </c>
      <c r="J69" s="173"/>
      <c r="K69" s="175">
        <f t="shared" si="60"/>
        <v>0</v>
      </c>
      <c r="L69" s="175"/>
      <c r="M69" s="176">
        <f t="shared" ref="M69:M70" si="62">IF(I69&lt;5,K69,0)</f>
        <v>0</v>
      </c>
      <c r="N69" s="176">
        <f t="shared" si="17"/>
        <v>1</v>
      </c>
      <c r="O69" s="8">
        <f t="shared" si="61"/>
        <v>0.2</v>
      </c>
      <c r="P69" s="8">
        <f t="shared" si="18"/>
        <v>0.2</v>
      </c>
      <c r="Q69" s="176"/>
      <c r="R69" s="176"/>
      <c r="S69" s="176"/>
      <c r="T69" s="7"/>
      <c r="U69" s="161">
        <f t="shared" si="19"/>
        <v>0</v>
      </c>
      <c r="V69" s="162">
        <f t="shared" si="20"/>
        <v>0</v>
      </c>
      <c r="W69" s="7"/>
      <c r="X69" s="161">
        <f t="shared" si="12"/>
        <v>0</v>
      </c>
      <c r="Y69" s="162">
        <f t="shared" si="21"/>
        <v>0</v>
      </c>
      <c r="Z69" s="7"/>
      <c r="AA69" s="161">
        <f t="shared" si="13"/>
        <v>0</v>
      </c>
      <c r="AB69" s="162">
        <f t="shared" si="22"/>
        <v>0</v>
      </c>
      <c r="AC69" s="7"/>
      <c r="AD69" s="161">
        <f t="shared" si="23"/>
        <v>0</v>
      </c>
      <c r="AE69" s="162">
        <f t="shared" si="24"/>
        <v>0</v>
      </c>
      <c r="AF69" s="7"/>
      <c r="AG69" s="161">
        <f t="shared" si="25"/>
        <v>0</v>
      </c>
      <c r="AH69" s="162">
        <f t="shared" si="26"/>
        <v>0</v>
      </c>
      <c r="AI69" s="7"/>
      <c r="AJ69" s="161">
        <f t="shared" si="27"/>
        <v>0</v>
      </c>
      <c r="AK69" s="162">
        <f t="shared" si="28"/>
        <v>0</v>
      </c>
      <c r="AL69" s="7"/>
      <c r="AM69" s="161">
        <f t="shared" si="29"/>
        <v>0</v>
      </c>
      <c r="AN69" s="162">
        <f t="shared" si="30"/>
        <v>0</v>
      </c>
      <c r="AO69" s="7"/>
      <c r="AP69" s="160">
        <f t="shared" si="31"/>
        <v>0</v>
      </c>
      <c r="AQ69" s="162">
        <f t="shared" si="32"/>
        <v>0</v>
      </c>
      <c r="AR69" s="7"/>
      <c r="AS69" s="160">
        <f t="shared" si="33"/>
        <v>0</v>
      </c>
      <c r="AT69" s="162">
        <f t="shared" si="34"/>
        <v>0</v>
      </c>
      <c r="AU69" s="7"/>
      <c r="AV69" s="160">
        <f t="shared" si="35"/>
        <v>0</v>
      </c>
      <c r="AW69" s="162">
        <f t="shared" si="36"/>
        <v>0</v>
      </c>
      <c r="AX69" s="7"/>
      <c r="AY69" s="160">
        <f t="shared" si="37"/>
        <v>0</v>
      </c>
      <c r="AZ69" s="162">
        <f t="shared" si="38"/>
        <v>0</v>
      </c>
      <c r="BA69" s="7"/>
      <c r="BB69" s="161">
        <f t="shared" si="39"/>
        <v>0</v>
      </c>
      <c r="BC69" s="162">
        <f t="shared" si="40"/>
        <v>0</v>
      </c>
      <c r="BD69" s="7"/>
      <c r="BE69" s="161">
        <f t="shared" si="41"/>
        <v>0</v>
      </c>
      <c r="BF69" s="162">
        <f t="shared" si="42"/>
        <v>0</v>
      </c>
      <c r="BG69" s="7"/>
      <c r="BH69" s="161">
        <f t="shared" si="43"/>
        <v>0</v>
      </c>
      <c r="BI69" s="162">
        <f t="shared" si="44"/>
        <v>0</v>
      </c>
      <c r="BJ69" s="7"/>
      <c r="BK69" s="161">
        <f t="shared" si="45"/>
        <v>0</v>
      </c>
      <c r="BL69" s="162">
        <f t="shared" si="46"/>
        <v>0</v>
      </c>
      <c r="BM69" s="7"/>
      <c r="BN69" s="161">
        <f t="shared" si="47"/>
        <v>0</v>
      </c>
      <c r="BO69" s="162">
        <f t="shared" si="48"/>
        <v>0</v>
      </c>
      <c r="BP69" s="7"/>
      <c r="BQ69" s="161">
        <f t="shared" si="49"/>
        <v>0</v>
      </c>
      <c r="BR69" s="162">
        <f t="shared" si="50"/>
        <v>0</v>
      </c>
      <c r="BS69" s="7"/>
      <c r="BT69" s="161">
        <f t="shared" si="51"/>
        <v>0</v>
      </c>
      <c r="BU69" s="162">
        <f t="shared" si="52"/>
        <v>0</v>
      </c>
      <c r="BV69" s="7"/>
      <c r="BW69" s="161">
        <f t="shared" si="53"/>
        <v>0</v>
      </c>
      <c r="BX69" s="162">
        <f t="shared" si="54"/>
        <v>0</v>
      </c>
      <c r="BY69" s="7"/>
      <c r="BZ69" s="161">
        <f t="shared" si="55"/>
        <v>0</v>
      </c>
      <c r="CA69" s="162">
        <f t="shared" si="56"/>
        <v>0</v>
      </c>
      <c r="CB69" s="7"/>
      <c r="CC69" s="160">
        <f>CB69*0*MAX($O$51,$P$34)</f>
        <v>0</v>
      </c>
      <c r="CD69" s="7"/>
      <c r="CE69" s="160">
        <f>CD69*0*MAX($O$51,$P$34)</f>
        <v>0</v>
      </c>
      <c r="CF69" s="7"/>
      <c r="CG69" s="160">
        <f>CF69*0*MAX($O$51,$P$34)</f>
        <v>0</v>
      </c>
      <c r="CH69" s="7"/>
      <c r="CI69" s="160">
        <f>CH69*0*MAX($O$51,$P$34)</f>
        <v>0</v>
      </c>
      <c r="CJ69" s="7"/>
      <c r="CK69" s="160">
        <f>CJ69*0*MAX($O$51,$P$34)</f>
        <v>0</v>
      </c>
      <c r="CL69" s="7"/>
      <c r="CM69" s="163">
        <f>CL69*0*MAX($O$51,$P$34)</f>
        <v>0</v>
      </c>
      <c r="CN69" s="7"/>
      <c r="CO69" s="7"/>
      <c r="CP69" s="7"/>
      <c r="CQ69" s="160">
        <f t="shared" si="57"/>
        <v>0</v>
      </c>
      <c r="CR69" s="162">
        <f t="shared" si="58"/>
        <v>0</v>
      </c>
      <c r="CS69" s="82" t="s">
        <v>66</v>
      </c>
      <c r="CT69" s="83">
        <f t="shared" si="59"/>
        <v>0</v>
      </c>
    </row>
    <row r="70" spans="1:98" s="60" customFormat="1" ht="14.25" x14ac:dyDescent="0.2">
      <c r="A70" s="25"/>
      <c r="B70" s="23"/>
      <c r="C70" s="224"/>
      <c r="D70" s="225"/>
      <c r="E70" s="21">
        <f t="shared" si="14"/>
        <v>24</v>
      </c>
      <c r="F70" s="21">
        <f t="shared" si="15"/>
        <v>0</v>
      </c>
      <c r="G70" s="3">
        <f t="shared" si="16"/>
        <v>0</v>
      </c>
      <c r="H70" s="3"/>
      <c r="I70" s="173">
        <f>IFERROR(INDEX($M$57:$M$61,MATCH(A70,$A$57:$A$61,0)),0)</f>
        <v>0</v>
      </c>
      <c r="J70" s="173"/>
      <c r="K70" s="175">
        <f t="shared" si="60"/>
        <v>0</v>
      </c>
      <c r="L70" s="175"/>
      <c r="M70" s="176">
        <f t="shared" si="62"/>
        <v>0</v>
      </c>
      <c r="N70" s="176">
        <f t="shared" si="17"/>
        <v>1</v>
      </c>
      <c r="O70" s="8">
        <f t="shared" si="61"/>
        <v>0.2</v>
      </c>
      <c r="P70" s="8">
        <f t="shared" si="18"/>
        <v>0.2</v>
      </c>
      <c r="Q70" s="176"/>
      <c r="R70" s="176"/>
      <c r="S70" s="176"/>
      <c r="T70" s="6"/>
      <c r="U70" s="161">
        <f t="shared" si="19"/>
        <v>0</v>
      </c>
      <c r="V70" s="162">
        <f t="shared" si="20"/>
        <v>0</v>
      </c>
      <c r="W70" s="6"/>
      <c r="X70" s="161">
        <f t="shared" si="12"/>
        <v>0</v>
      </c>
      <c r="Y70" s="162">
        <f t="shared" si="21"/>
        <v>0</v>
      </c>
      <c r="Z70" s="6"/>
      <c r="AA70" s="161">
        <f t="shared" si="13"/>
        <v>0</v>
      </c>
      <c r="AB70" s="162">
        <f t="shared" si="22"/>
        <v>0</v>
      </c>
      <c r="AC70" s="6"/>
      <c r="AD70" s="161">
        <f t="shared" si="23"/>
        <v>0</v>
      </c>
      <c r="AE70" s="162">
        <f t="shared" si="24"/>
        <v>0</v>
      </c>
      <c r="AF70" s="6"/>
      <c r="AG70" s="161">
        <f t="shared" si="25"/>
        <v>0</v>
      </c>
      <c r="AH70" s="162">
        <f t="shared" si="26"/>
        <v>0</v>
      </c>
      <c r="AI70" s="6"/>
      <c r="AJ70" s="161">
        <f t="shared" si="27"/>
        <v>0</v>
      </c>
      <c r="AK70" s="162">
        <f t="shared" si="28"/>
        <v>0</v>
      </c>
      <c r="AL70" s="6"/>
      <c r="AM70" s="161">
        <f t="shared" si="29"/>
        <v>0</v>
      </c>
      <c r="AN70" s="162">
        <f t="shared" si="30"/>
        <v>0</v>
      </c>
      <c r="AO70" s="6"/>
      <c r="AP70" s="160">
        <f t="shared" si="31"/>
        <v>0</v>
      </c>
      <c r="AQ70" s="162">
        <f t="shared" si="32"/>
        <v>0</v>
      </c>
      <c r="AR70" s="6"/>
      <c r="AS70" s="160">
        <f t="shared" si="33"/>
        <v>0</v>
      </c>
      <c r="AT70" s="162">
        <f t="shared" si="34"/>
        <v>0</v>
      </c>
      <c r="AU70" s="6"/>
      <c r="AV70" s="160">
        <f t="shared" si="35"/>
        <v>0</v>
      </c>
      <c r="AW70" s="162">
        <f t="shared" si="36"/>
        <v>0</v>
      </c>
      <c r="AX70" s="6"/>
      <c r="AY70" s="160">
        <f t="shared" si="37"/>
        <v>0</v>
      </c>
      <c r="AZ70" s="162">
        <f t="shared" si="38"/>
        <v>0</v>
      </c>
      <c r="BA70" s="6"/>
      <c r="BB70" s="161">
        <f t="shared" si="39"/>
        <v>0</v>
      </c>
      <c r="BC70" s="162">
        <f t="shared" si="40"/>
        <v>0</v>
      </c>
      <c r="BD70" s="6"/>
      <c r="BE70" s="161">
        <f t="shared" si="41"/>
        <v>0</v>
      </c>
      <c r="BF70" s="162">
        <f t="shared" si="42"/>
        <v>0</v>
      </c>
      <c r="BG70" s="6"/>
      <c r="BH70" s="161">
        <f t="shared" si="43"/>
        <v>0</v>
      </c>
      <c r="BI70" s="162">
        <f t="shared" si="44"/>
        <v>0</v>
      </c>
      <c r="BJ70" s="6"/>
      <c r="BK70" s="161">
        <f t="shared" si="45"/>
        <v>0</v>
      </c>
      <c r="BL70" s="162">
        <f t="shared" si="46"/>
        <v>0</v>
      </c>
      <c r="BM70" s="6"/>
      <c r="BN70" s="161">
        <f t="shared" si="47"/>
        <v>0</v>
      </c>
      <c r="BO70" s="162">
        <f t="shared" si="48"/>
        <v>0</v>
      </c>
      <c r="BP70" s="6"/>
      <c r="BQ70" s="161">
        <f t="shared" si="49"/>
        <v>0</v>
      </c>
      <c r="BR70" s="162">
        <f t="shared" si="50"/>
        <v>0</v>
      </c>
      <c r="BS70" s="6"/>
      <c r="BT70" s="161">
        <f t="shared" si="51"/>
        <v>0</v>
      </c>
      <c r="BU70" s="162">
        <f t="shared" si="52"/>
        <v>0</v>
      </c>
      <c r="BV70" s="6"/>
      <c r="BW70" s="161">
        <f t="shared" si="53"/>
        <v>0</v>
      </c>
      <c r="BX70" s="162">
        <f t="shared" si="54"/>
        <v>0</v>
      </c>
      <c r="BY70" s="6"/>
      <c r="BZ70" s="161">
        <f t="shared" si="55"/>
        <v>0</v>
      </c>
      <c r="CA70" s="162">
        <f t="shared" si="56"/>
        <v>0</v>
      </c>
      <c r="CB70" s="6"/>
      <c r="CC70" s="161">
        <f>CB70*0*MAX($O$51,$P$34)</f>
        <v>0</v>
      </c>
      <c r="CD70" s="6"/>
      <c r="CE70" s="161">
        <f>CD70*0*MAX($O$51,$P$34)</f>
        <v>0</v>
      </c>
      <c r="CF70" s="6"/>
      <c r="CG70" s="161">
        <f>CF70*0*MAX($O$51,$P$34)</f>
        <v>0</v>
      </c>
      <c r="CH70" s="6"/>
      <c r="CI70" s="161">
        <f>CH70*0*MAX($O$51,$P$34)</f>
        <v>0</v>
      </c>
      <c r="CJ70" s="6"/>
      <c r="CK70" s="161">
        <f>CJ70*0*MAX($O$51,$P$34)</f>
        <v>0</v>
      </c>
      <c r="CL70" s="6"/>
      <c r="CM70" s="19">
        <f>CL70*0*MAX($O$51,$P$34)</f>
        <v>0</v>
      </c>
      <c r="CN70" s="6"/>
      <c r="CO70" s="6"/>
      <c r="CP70" s="6"/>
      <c r="CQ70" s="160">
        <f t="shared" si="57"/>
        <v>0</v>
      </c>
      <c r="CR70" s="162">
        <f t="shared" si="58"/>
        <v>0</v>
      </c>
      <c r="CS70" s="27" t="s">
        <v>66</v>
      </c>
      <c r="CT70" s="81">
        <f t="shared" si="59"/>
        <v>0</v>
      </c>
    </row>
    <row r="71" spans="1:98" s="60" customFormat="1" ht="14.25" x14ac:dyDescent="0.2">
      <c r="A71" s="90"/>
      <c r="B71" s="39"/>
      <c r="D71" s="91"/>
      <c r="E71" s="92"/>
      <c r="F71" s="93"/>
      <c r="G71" s="93"/>
      <c r="H71" s="93"/>
      <c r="I71" s="8"/>
      <c r="J71" s="8"/>
      <c r="K71" s="8"/>
      <c r="L71" s="9"/>
      <c r="M71" s="8"/>
      <c r="N71" s="8"/>
      <c r="O71" s="8"/>
      <c r="P71" s="8"/>
      <c r="Q71" s="8"/>
      <c r="R71" s="8"/>
      <c r="S71" s="8"/>
      <c r="T71" s="94"/>
      <c r="U71" s="9"/>
      <c r="V71" s="9"/>
      <c r="W71" s="94"/>
      <c r="X71" s="9"/>
      <c r="Y71" s="9"/>
      <c r="Z71" s="94"/>
      <c r="AA71" s="9"/>
      <c r="AB71" s="9"/>
      <c r="AC71" s="94"/>
      <c r="AD71" s="9"/>
      <c r="AE71" s="9"/>
      <c r="AF71" s="94"/>
      <c r="AG71" s="9"/>
      <c r="AH71" s="9"/>
      <c r="AI71" s="94"/>
      <c r="AJ71" s="9"/>
      <c r="AK71" s="9"/>
      <c r="AL71" s="94"/>
      <c r="AM71" s="3"/>
      <c r="AN71" s="3"/>
      <c r="AO71" s="61"/>
      <c r="AP71" s="3"/>
      <c r="AQ71" s="3"/>
      <c r="AR71" s="61"/>
      <c r="AS71" s="3"/>
      <c r="AT71" s="3"/>
      <c r="AU71" s="61"/>
      <c r="AV71" s="3"/>
      <c r="AW71" s="3"/>
      <c r="AX71" s="61"/>
      <c r="AY71" s="3"/>
      <c r="AZ71" s="3"/>
      <c r="BA71" s="61"/>
      <c r="BB71" s="3"/>
      <c r="BC71" s="3"/>
      <c r="BD71" s="61"/>
      <c r="BE71" s="3"/>
      <c r="BF71" s="3"/>
      <c r="BG71" s="61"/>
      <c r="BH71" s="3"/>
      <c r="BI71" s="3"/>
      <c r="BJ71" s="61"/>
      <c r="BK71" s="3"/>
      <c r="BL71" s="3"/>
      <c r="BM71" s="61"/>
      <c r="BN71" s="3"/>
      <c r="BO71" s="3"/>
      <c r="BP71" s="61"/>
      <c r="BQ71" s="3"/>
      <c r="BR71" s="3"/>
      <c r="BS71" s="61"/>
      <c r="BT71" s="3"/>
      <c r="BU71" s="3"/>
      <c r="BV71" s="61"/>
      <c r="BW71" s="3"/>
      <c r="BX71" s="3"/>
      <c r="BY71" s="61"/>
      <c r="BZ71" s="3"/>
      <c r="CA71" s="3"/>
      <c r="CB71" s="61"/>
      <c r="CC71" s="3"/>
      <c r="CD71" s="61"/>
      <c r="CE71" s="3"/>
      <c r="CF71" s="61"/>
      <c r="CG71" s="3"/>
      <c r="CH71" s="61"/>
      <c r="CI71" s="3"/>
      <c r="CJ71" s="61"/>
      <c r="CK71" s="3"/>
      <c r="CL71" s="61"/>
      <c r="CM71" s="3"/>
      <c r="CN71" s="61"/>
      <c r="CO71" s="3"/>
      <c r="CP71" s="61"/>
      <c r="CQ71" s="3"/>
      <c r="CR71" s="3"/>
      <c r="CS71" s="59"/>
    </row>
    <row r="72" spans="1:98" s="60" customFormat="1" x14ac:dyDescent="0.25">
      <c r="A72" s="95"/>
      <c r="B72" s="95"/>
      <c r="C72" s="96"/>
      <c r="D72" s="96"/>
      <c r="E72" s="93"/>
      <c r="F72" s="93"/>
      <c r="G72" s="93"/>
      <c r="H72" s="93"/>
      <c r="I72" s="9"/>
      <c r="J72" s="9"/>
      <c r="K72" s="9"/>
      <c r="L72" s="9"/>
      <c r="M72" s="9"/>
      <c r="N72" s="9"/>
      <c r="O72" s="9"/>
      <c r="P72" s="9"/>
      <c r="Q72" s="9"/>
      <c r="R72" s="9"/>
      <c r="S72" s="9"/>
      <c r="T72" s="94"/>
      <c r="U72" s="9"/>
      <c r="V72" s="9"/>
      <c r="W72" s="94"/>
      <c r="X72" s="9"/>
      <c r="Y72" s="9"/>
      <c r="Z72" s="94"/>
      <c r="AA72" s="9"/>
      <c r="AB72" s="9"/>
      <c r="AC72" s="94"/>
      <c r="AD72" s="9"/>
      <c r="AE72" s="9"/>
      <c r="AF72" s="94"/>
      <c r="AG72" s="9"/>
      <c r="AH72" s="9"/>
      <c r="AI72" s="94"/>
      <c r="AJ72" s="9"/>
      <c r="AK72" s="9"/>
      <c r="AL72" s="94"/>
      <c r="AM72" s="3"/>
      <c r="AN72" s="3"/>
      <c r="AO72" s="61"/>
      <c r="AP72" s="3"/>
      <c r="AQ72" s="3"/>
      <c r="AR72" s="97" t="s">
        <v>75</v>
      </c>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M72" s="3"/>
      <c r="CN72" s="61"/>
      <c r="CO72" s="3"/>
      <c r="CP72" s="61"/>
      <c r="CQ72" s="3"/>
      <c r="CR72" s="3"/>
      <c r="CS72" s="98" t="s">
        <v>66</v>
      </c>
      <c r="CT72" s="99">
        <f>SUM(CT57:CT71)</f>
        <v>0</v>
      </c>
    </row>
    <row r="73" spans="1:98" s="60" customFormat="1" ht="14.25" x14ac:dyDescent="0.2">
      <c r="E73" s="3"/>
      <c r="F73" s="3"/>
      <c r="G73" s="3"/>
      <c r="H73" s="3"/>
      <c r="I73" s="3"/>
      <c r="J73" s="3"/>
      <c r="K73" s="3"/>
      <c r="L73" s="3"/>
      <c r="M73" s="3"/>
      <c r="N73" s="3"/>
      <c r="O73" s="3"/>
      <c r="P73" s="3"/>
      <c r="Q73" s="3"/>
      <c r="R73" s="3"/>
      <c r="S73" s="3"/>
      <c r="T73" s="61"/>
      <c r="U73" s="3"/>
      <c r="V73" s="3"/>
      <c r="W73" s="61"/>
      <c r="X73" s="3"/>
      <c r="Y73" s="3"/>
      <c r="Z73" s="61"/>
      <c r="AA73" s="3"/>
      <c r="AB73" s="3"/>
      <c r="AC73" s="61"/>
      <c r="AD73" s="3"/>
      <c r="AE73" s="3"/>
      <c r="AF73" s="61"/>
      <c r="AG73" s="3"/>
      <c r="AH73" s="3"/>
      <c r="AI73" s="61"/>
      <c r="AJ73" s="3"/>
      <c r="AK73" s="3"/>
      <c r="AL73" s="61"/>
      <c r="AM73" s="3"/>
      <c r="AN73" s="3"/>
      <c r="AO73" s="61"/>
      <c r="AP73" s="3"/>
      <c r="AQ73" s="3"/>
      <c r="AR73" s="61"/>
      <c r="AS73" s="3"/>
      <c r="AT73" s="3"/>
      <c r="AU73" s="61"/>
      <c r="AV73" s="3"/>
      <c r="AW73" s="3"/>
      <c r="AX73" s="61"/>
      <c r="AY73" s="3"/>
      <c r="AZ73" s="3"/>
      <c r="BA73" s="61"/>
      <c r="BB73" s="3"/>
      <c r="BC73" s="3"/>
      <c r="BD73" s="61"/>
      <c r="BE73" s="3"/>
      <c r="BF73" s="3"/>
      <c r="BG73" s="61"/>
      <c r="BH73" s="3"/>
      <c r="BI73" s="3"/>
      <c r="BJ73" s="61"/>
      <c r="BK73" s="3"/>
      <c r="BL73" s="3"/>
      <c r="BM73" s="61"/>
      <c r="BN73" s="3"/>
      <c r="BO73" s="3"/>
      <c r="BP73" s="61"/>
      <c r="BQ73" s="3"/>
      <c r="BR73" s="3"/>
      <c r="BS73" s="61"/>
      <c r="BT73" s="3"/>
      <c r="BU73" s="3"/>
      <c r="BV73" s="61"/>
      <c r="BW73" s="3"/>
      <c r="BX73" s="3"/>
      <c r="BY73" s="61"/>
      <c r="BZ73" s="3"/>
      <c r="CA73" s="3"/>
      <c r="CB73" s="61"/>
      <c r="CC73" s="3"/>
      <c r="CD73" s="61"/>
      <c r="CE73" s="3"/>
      <c r="CF73" s="61"/>
      <c r="CG73" s="3"/>
      <c r="CH73" s="61"/>
      <c r="CI73" s="3"/>
      <c r="CJ73" s="61"/>
      <c r="CK73" s="3"/>
      <c r="CL73" s="61"/>
      <c r="CM73" s="3"/>
      <c r="CN73" s="61"/>
      <c r="CO73" s="3"/>
      <c r="CP73" s="61"/>
      <c r="CQ73" s="3"/>
      <c r="CR73" s="3"/>
      <c r="CS73" s="59"/>
    </row>
    <row r="74" spans="1:98" s="60" customFormat="1" ht="18.600000000000001" customHeight="1" x14ac:dyDescent="0.25">
      <c r="A74" s="183" t="s">
        <v>61</v>
      </c>
      <c r="B74" s="183"/>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3"/>
      <c r="CR74" s="3"/>
      <c r="CS74" s="59"/>
    </row>
    <row r="75" spans="1:98" s="60" customFormat="1" ht="17.45" customHeight="1" x14ac:dyDescent="0.2">
      <c r="A75" s="103"/>
      <c r="B75" s="103"/>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3"/>
      <c r="CR75" s="3"/>
      <c r="CS75" s="59"/>
    </row>
    <row r="76" spans="1:98" s="60" customFormat="1" ht="17.45" customHeight="1" x14ac:dyDescent="0.2">
      <c r="A76" s="103"/>
      <c r="B76" s="103"/>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c r="BE76" s="184"/>
      <c r="BF76" s="184"/>
      <c r="BG76" s="184"/>
      <c r="BH76" s="184"/>
      <c r="BI76" s="184"/>
      <c r="BJ76" s="184"/>
      <c r="BK76" s="184"/>
      <c r="BL76" s="184"/>
      <c r="BM76" s="184"/>
      <c r="BN76" s="184"/>
      <c r="BO76" s="184"/>
      <c r="BP76" s="184"/>
      <c r="BQ76" s="184"/>
      <c r="BR76" s="184"/>
      <c r="BS76" s="184"/>
      <c r="BT76" s="184"/>
      <c r="BU76" s="184"/>
      <c r="BV76" s="184"/>
      <c r="BW76" s="184"/>
      <c r="BX76" s="184"/>
      <c r="BY76" s="184"/>
      <c r="BZ76" s="184"/>
      <c r="CA76" s="184"/>
      <c r="CB76" s="184"/>
      <c r="CC76" s="184"/>
      <c r="CD76" s="184"/>
      <c r="CE76" s="184"/>
      <c r="CF76" s="184"/>
      <c r="CG76" s="184"/>
      <c r="CH76" s="184"/>
      <c r="CI76" s="184"/>
      <c r="CJ76" s="184"/>
      <c r="CK76" s="184"/>
      <c r="CL76" s="184"/>
      <c r="CM76" s="184"/>
      <c r="CN76" s="184"/>
      <c r="CO76" s="184"/>
      <c r="CP76" s="184"/>
      <c r="CQ76" s="3"/>
      <c r="CR76" s="3"/>
      <c r="CS76" s="59"/>
    </row>
    <row r="77" spans="1:98" s="60" customFormat="1" ht="17.45" customHeight="1" x14ac:dyDescent="0.2">
      <c r="E77" s="3"/>
      <c r="F77" s="3"/>
      <c r="G77" s="3"/>
      <c r="H77" s="3"/>
      <c r="I77" s="3"/>
      <c r="J77" s="3"/>
      <c r="K77" s="3"/>
      <c r="L77" s="3"/>
      <c r="M77" s="3"/>
      <c r="N77" s="3"/>
      <c r="O77" s="3"/>
      <c r="P77" s="3"/>
      <c r="Q77" s="3"/>
      <c r="R77" s="3"/>
      <c r="S77" s="3"/>
      <c r="T77" s="61"/>
      <c r="U77" s="3"/>
      <c r="V77" s="3"/>
      <c r="W77" s="61"/>
      <c r="X77" s="3"/>
      <c r="Y77" s="3"/>
      <c r="Z77" s="61"/>
      <c r="AA77" s="3"/>
      <c r="AB77" s="3"/>
      <c r="AC77" s="61"/>
      <c r="AD77" s="3"/>
      <c r="AE77" s="3"/>
      <c r="AF77" s="61"/>
      <c r="AG77" s="3"/>
      <c r="AH77" s="3"/>
      <c r="AI77" s="61"/>
      <c r="AJ77" s="3"/>
      <c r="AK77" s="3"/>
      <c r="AL77" s="61"/>
      <c r="AM77" s="3"/>
      <c r="AN77" s="3"/>
      <c r="AO77" s="61"/>
      <c r="AP77" s="3"/>
      <c r="AQ77" s="3"/>
      <c r="AR77" s="61"/>
      <c r="AS77" s="3"/>
      <c r="AT77" s="3"/>
      <c r="AU77" s="61"/>
      <c r="AV77" s="3"/>
      <c r="AW77" s="3"/>
      <c r="AX77" s="61"/>
      <c r="AY77" s="3"/>
      <c r="AZ77" s="3"/>
      <c r="BA77" s="61"/>
      <c r="BB77" s="3"/>
      <c r="BC77" s="3"/>
      <c r="BD77" s="61"/>
      <c r="BE77" s="3"/>
      <c r="BF77" s="3"/>
      <c r="BG77" s="61"/>
      <c r="BH77" s="3"/>
      <c r="BI77" s="3"/>
      <c r="BJ77" s="61"/>
      <c r="BK77" s="3"/>
      <c r="BL77" s="3"/>
      <c r="BM77" s="61"/>
      <c r="BN77" s="3"/>
      <c r="BO77" s="3"/>
      <c r="BP77" s="61"/>
      <c r="BQ77" s="3"/>
      <c r="BR77" s="3"/>
      <c r="BS77" s="61"/>
      <c r="BT77" s="3"/>
      <c r="BU77" s="3"/>
      <c r="BV77" s="61"/>
      <c r="BW77" s="3"/>
      <c r="BX77" s="3"/>
      <c r="BY77" s="61"/>
      <c r="BZ77" s="3"/>
      <c r="CA77" s="3"/>
      <c r="CB77" s="61"/>
      <c r="CC77" s="3"/>
      <c r="CD77" s="61"/>
      <c r="CE77" s="3"/>
      <c r="CF77" s="61"/>
      <c r="CG77" s="3"/>
      <c r="CH77" s="61"/>
      <c r="CI77" s="3"/>
      <c r="CJ77" s="61"/>
      <c r="CK77" s="3"/>
      <c r="CL77" s="61"/>
      <c r="CM77" s="3"/>
      <c r="CN77" s="61"/>
      <c r="CO77" s="3"/>
      <c r="CP77" s="61"/>
      <c r="CQ77" s="3"/>
      <c r="CR77" s="3"/>
      <c r="CS77" s="59"/>
    </row>
    <row r="78" spans="1:98" s="60" customFormat="1" ht="17.45" customHeight="1" x14ac:dyDescent="0.2">
      <c r="E78" s="3"/>
      <c r="F78" s="3"/>
      <c r="G78" s="3"/>
      <c r="H78" s="3"/>
      <c r="I78" s="3"/>
      <c r="J78" s="3"/>
      <c r="K78" s="3"/>
      <c r="L78" s="3"/>
      <c r="M78" s="3"/>
      <c r="N78" s="3"/>
      <c r="O78" s="3"/>
      <c r="P78" s="3"/>
      <c r="Q78" s="3"/>
      <c r="R78" s="3"/>
      <c r="S78" s="3"/>
      <c r="T78" s="61"/>
      <c r="U78" s="3"/>
      <c r="V78" s="3"/>
      <c r="W78" s="61"/>
      <c r="X78" s="3"/>
      <c r="Y78" s="3"/>
      <c r="Z78" s="61"/>
      <c r="AA78" s="3"/>
      <c r="AB78" s="3"/>
      <c r="AC78" s="61"/>
      <c r="AD78" s="3"/>
      <c r="AE78" s="3"/>
      <c r="AF78" s="61"/>
      <c r="AG78" s="3"/>
      <c r="AH78" s="3"/>
      <c r="AI78" s="61"/>
      <c r="AJ78" s="3"/>
      <c r="AK78" s="3"/>
      <c r="AL78" s="61"/>
      <c r="AM78" s="3"/>
      <c r="AN78" s="3"/>
      <c r="AO78" s="61"/>
      <c r="AP78" s="3"/>
      <c r="AQ78" s="3"/>
      <c r="AR78" s="61"/>
      <c r="AS78" s="3"/>
      <c r="AT78" s="3"/>
      <c r="AU78" s="61"/>
      <c r="AV78" s="3"/>
      <c r="AW78" s="3"/>
      <c r="AX78" s="61"/>
      <c r="AY78" s="3"/>
      <c r="AZ78" s="3"/>
      <c r="BA78" s="61"/>
      <c r="BB78" s="3"/>
      <c r="BC78" s="3"/>
      <c r="BD78" s="61"/>
      <c r="BE78" s="3"/>
      <c r="BF78" s="3"/>
      <c r="BG78" s="61"/>
      <c r="BH78" s="3"/>
      <c r="BI78" s="3"/>
      <c r="BJ78" s="61"/>
      <c r="BK78" s="3"/>
      <c r="BL78" s="3"/>
      <c r="BM78" s="61"/>
      <c r="BN78" s="3"/>
      <c r="BO78" s="3"/>
      <c r="BP78" s="61"/>
      <c r="BQ78" s="3"/>
      <c r="BR78" s="3"/>
      <c r="BS78" s="61"/>
      <c r="BT78" s="3"/>
      <c r="BU78" s="3"/>
      <c r="BV78" s="61"/>
      <c r="BW78" s="3"/>
      <c r="BX78" s="3"/>
      <c r="BY78" s="61"/>
      <c r="BZ78" s="3"/>
      <c r="CA78" s="3"/>
      <c r="CB78" s="61"/>
      <c r="CC78" s="3"/>
      <c r="CD78" s="61"/>
      <c r="CE78" s="3"/>
      <c r="CF78" s="61"/>
      <c r="CG78" s="3"/>
      <c r="CH78" s="61"/>
      <c r="CI78" s="3"/>
      <c r="CJ78" s="61"/>
      <c r="CK78" s="3"/>
      <c r="CL78" s="61"/>
      <c r="CM78" s="3"/>
      <c r="CN78" s="61"/>
      <c r="CO78" s="3"/>
      <c r="CP78" s="61"/>
      <c r="CQ78" s="3"/>
      <c r="CR78" s="3"/>
      <c r="CS78" s="59"/>
    </row>
    <row r="79" spans="1:98" s="60" customFormat="1" ht="17.45" customHeight="1" x14ac:dyDescent="0.2">
      <c r="E79" s="3"/>
      <c r="F79" s="3"/>
      <c r="G79" s="3"/>
      <c r="H79" s="3"/>
      <c r="I79" s="3"/>
      <c r="J79" s="3"/>
      <c r="K79" s="3"/>
      <c r="L79" s="3"/>
      <c r="M79" s="3"/>
      <c r="N79" s="3"/>
      <c r="O79" s="3"/>
      <c r="P79" s="3"/>
      <c r="Q79" s="3"/>
      <c r="R79" s="3"/>
      <c r="S79" s="3"/>
      <c r="T79" s="61"/>
      <c r="U79" s="3"/>
      <c r="V79" s="3"/>
      <c r="W79" s="61"/>
      <c r="X79" s="3"/>
      <c r="Y79" s="3"/>
      <c r="Z79" s="61"/>
      <c r="AA79" s="3"/>
      <c r="AB79" s="3"/>
      <c r="AC79" s="61"/>
      <c r="AD79" s="3"/>
      <c r="AE79" s="3"/>
      <c r="AF79" s="61"/>
      <c r="AG79" s="3"/>
      <c r="AH79" s="3"/>
      <c r="AI79" s="61"/>
      <c r="AJ79" s="3"/>
      <c r="AK79" s="3"/>
      <c r="AL79" s="61"/>
      <c r="AM79" s="3"/>
      <c r="AN79" s="3"/>
      <c r="AO79" s="61"/>
      <c r="AP79" s="3"/>
      <c r="AQ79" s="3"/>
      <c r="AR79" s="61"/>
      <c r="AS79" s="3"/>
      <c r="AT79" s="3"/>
      <c r="AU79" s="61"/>
      <c r="AV79" s="3"/>
      <c r="AW79" s="3"/>
      <c r="AX79" s="61"/>
      <c r="AY79" s="3"/>
      <c r="AZ79" s="3"/>
      <c r="BA79" s="61"/>
      <c r="BB79" s="3"/>
      <c r="BC79" s="3"/>
      <c r="BD79" s="61"/>
      <c r="BE79" s="3"/>
      <c r="BF79" s="3"/>
      <c r="BG79" s="61"/>
      <c r="BH79" s="3"/>
      <c r="BI79" s="3"/>
      <c r="BJ79" s="61"/>
      <c r="BK79" s="3"/>
      <c r="BL79" s="3"/>
      <c r="BM79" s="61"/>
      <c r="BN79" s="3"/>
      <c r="BO79" s="3"/>
      <c r="BP79" s="61"/>
      <c r="BQ79" s="3"/>
      <c r="BR79" s="3"/>
      <c r="BS79" s="61"/>
      <c r="BT79" s="3"/>
      <c r="BU79" s="3"/>
      <c r="BV79" s="61"/>
      <c r="BW79" s="3"/>
      <c r="BX79" s="3"/>
      <c r="BY79" s="61"/>
      <c r="BZ79" s="3"/>
      <c r="CA79" s="3"/>
      <c r="CB79" s="61"/>
      <c r="CC79" s="3"/>
      <c r="CD79" s="61"/>
      <c r="CE79" s="3"/>
      <c r="CF79" s="61"/>
      <c r="CG79" s="3"/>
      <c r="CH79" s="61"/>
      <c r="CI79" s="3"/>
      <c r="CJ79" s="61"/>
      <c r="CK79" s="3"/>
      <c r="CL79" s="61"/>
      <c r="CM79" s="3"/>
      <c r="CN79" s="61"/>
      <c r="CO79" s="3"/>
      <c r="CP79" s="61"/>
      <c r="CQ79" s="3"/>
      <c r="CR79" s="3"/>
      <c r="CS79" s="59"/>
    </row>
    <row r="80" spans="1:98" s="60" customFormat="1" ht="17.45" customHeight="1" x14ac:dyDescent="0.2">
      <c r="E80" s="3"/>
      <c r="F80" s="3"/>
      <c r="G80" s="3"/>
      <c r="H80" s="3"/>
      <c r="I80" s="3"/>
      <c r="J80" s="3"/>
      <c r="K80" s="3"/>
      <c r="L80" s="3"/>
      <c r="M80" s="3"/>
      <c r="N80" s="3"/>
      <c r="O80" s="3"/>
      <c r="P80" s="3"/>
      <c r="Q80" s="3"/>
      <c r="R80" s="3"/>
      <c r="S80" s="3"/>
      <c r="T80" s="61"/>
      <c r="U80" s="3"/>
      <c r="V80" s="3"/>
      <c r="W80" s="61"/>
      <c r="X80" s="3"/>
      <c r="Y80" s="3"/>
      <c r="Z80" s="61"/>
      <c r="AA80" s="3"/>
      <c r="AB80" s="3"/>
      <c r="AC80" s="61"/>
      <c r="AD80" s="3"/>
      <c r="AE80" s="3"/>
      <c r="AF80" s="61"/>
      <c r="AG80" s="3"/>
      <c r="AH80" s="3"/>
      <c r="AI80" s="61"/>
      <c r="AJ80" s="3"/>
      <c r="AK80" s="3"/>
      <c r="AL80" s="61"/>
      <c r="AM80" s="3"/>
      <c r="AN80" s="3"/>
      <c r="AO80" s="61"/>
      <c r="AP80" s="3"/>
      <c r="AQ80" s="3"/>
      <c r="AR80" s="61"/>
      <c r="AS80" s="3"/>
      <c r="AT80" s="3"/>
      <c r="AU80" s="61"/>
      <c r="AV80" s="3"/>
      <c r="AW80" s="3"/>
      <c r="AX80" s="61"/>
      <c r="AY80" s="3"/>
      <c r="AZ80" s="3"/>
      <c r="BA80" s="61"/>
      <c r="BB80" s="3"/>
      <c r="BC80" s="3"/>
      <c r="BD80" s="61"/>
      <c r="BE80" s="3"/>
      <c r="BF80" s="3"/>
      <c r="BG80" s="61"/>
      <c r="BH80" s="3"/>
      <c r="BI80" s="3"/>
      <c r="BJ80" s="61"/>
      <c r="BK80" s="3"/>
      <c r="BL80" s="3"/>
      <c r="BM80" s="61"/>
      <c r="BN80" s="3"/>
      <c r="BO80" s="3"/>
      <c r="BP80" s="61"/>
      <c r="BQ80" s="3"/>
      <c r="BR80" s="3"/>
      <c r="BS80" s="61"/>
      <c r="BT80" s="3"/>
      <c r="BU80" s="3"/>
      <c r="BV80" s="61"/>
      <c r="BW80" s="3"/>
      <c r="BX80" s="3"/>
      <c r="BY80" s="61"/>
      <c r="BZ80" s="3"/>
      <c r="CA80" s="3"/>
      <c r="CB80" s="61"/>
      <c r="CC80" s="3"/>
      <c r="CD80" s="61"/>
      <c r="CE80" s="3"/>
      <c r="CF80" s="61"/>
      <c r="CG80" s="3"/>
      <c r="CH80" s="61"/>
      <c r="CI80" s="3"/>
      <c r="CJ80" s="61"/>
      <c r="CK80" s="3"/>
      <c r="CL80" s="61"/>
      <c r="CM80" s="3"/>
      <c r="CN80" s="61"/>
      <c r="CO80" s="3"/>
      <c r="CP80" s="61"/>
      <c r="CQ80" s="3"/>
      <c r="CR80" s="3"/>
      <c r="CS80" s="59"/>
    </row>
    <row r="81" spans="1:98" s="60" customFormat="1" ht="17.45" customHeight="1" x14ac:dyDescent="0.3">
      <c r="A81" s="66" t="s">
        <v>96</v>
      </c>
      <c r="E81" s="3"/>
      <c r="F81" s="3"/>
      <c r="G81" s="3"/>
      <c r="H81" s="3"/>
      <c r="I81" s="3"/>
      <c r="J81" s="3"/>
      <c r="K81" s="3"/>
      <c r="L81" s="3"/>
      <c r="M81" s="3"/>
      <c r="N81" s="3"/>
      <c r="O81" s="3"/>
      <c r="P81" s="3"/>
      <c r="Q81" s="3"/>
      <c r="R81" s="3"/>
      <c r="S81" s="3"/>
      <c r="T81" s="61"/>
      <c r="U81" s="3"/>
      <c r="V81" s="3"/>
      <c r="W81" s="61"/>
      <c r="X81" s="3"/>
      <c r="Y81" s="3"/>
      <c r="Z81" s="61"/>
      <c r="AA81" s="3"/>
      <c r="AB81" s="3"/>
      <c r="AC81" s="61"/>
      <c r="AD81" s="3"/>
      <c r="AE81" s="3"/>
      <c r="AF81" s="61"/>
      <c r="AG81" s="3"/>
      <c r="AH81" s="3"/>
      <c r="AI81" s="61"/>
      <c r="AJ81" s="3"/>
      <c r="AK81" s="3"/>
      <c r="AL81" s="61"/>
      <c r="AM81" s="3"/>
      <c r="AN81" s="3"/>
      <c r="AO81" s="61"/>
      <c r="AP81" s="3"/>
      <c r="AQ81" s="3"/>
      <c r="AR81" s="61"/>
      <c r="AS81" s="3"/>
      <c r="AT81" s="3"/>
      <c r="AU81" s="61"/>
      <c r="AV81" s="3"/>
      <c r="AW81" s="3"/>
      <c r="AX81" s="61"/>
      <c r="AY81" s="3"/>
      <c r="AZ81" s="3"/>
      <c r="BA81" s="61"/>
      <c r="BB81" s="3"/>
      <c r="BC81" s="3"/>
      <c r="BD81" s="61"/>
      <c r="BE81" s="3"/>
      <c r="BF81" s="3"/>
      <c r="BG81" s="61"/>
      <c r="BH81" s="3"/>
      <c r="BI81" s="3"/>
      <c r="BJ81" s="61"/>
      <c r="BK81" s="3"/>
      <c r="BL81" s="3"/>
      <c r="BM81" s="61"/>
      <c r="BN81" s="3"/>
      <c r="BO81" s="3"/>
      <c r="BP81" s="61"/>
      <c r="BQ81" s="3"/>
      <c r="BR81" s="3"/>
      <c r="BS81" s="61"/>
      <c r="BT81" s="3"/>
      <c r="BU81" s="3"/>
      <c r="BV81" s="61"/>
      <c r="BW81" s="3"/>
      <c r="BX81" s="3"/>
      <c r="BY81" s="61"/>
      <c r="BZ81" s="3"/>
      <c r="CA81" s="3"/>
      <c r="CB81" s="61"/>
      <c r="CC81" s="3"/>
      <c r="CD81" s="61"/>
      <c r="CE81" s="3"/>
      <c r="CF81" s="61"/>
      <c r="CG81" s="3"/>
      <c r="CH81" s="61"/>
      <c r="CI81" s="3"/>
      <c r="CJ81" s="61"/>
      <c r="CK81" s="3"/>
      <c r="CL81" s="61"/>
      <c r="CM81" s="3"/>
      <c r="CN81" s="61"/>
      <c r="CO81" s="3"/>
      <c r="CP81" s="61"/>
      <c r="CQ81" s="3"/>
      <c r="CR81" s="3"/>
      <c r="CS81" s="59"/>
    </row>
    <row r="82" spans="1:98" s="60" customFormat="1" ht="17.45" customHeight="1" x14ac:dyDescent="0.2">
      <c r="E82" s="3"/>
      <c r="F82" s="3"/>
      <c r="G82" s="3"/>
      <c r="H82" s="3"/>
      <c r="I82" s="3"/>
      <c r="J82" s="3"/>
      <c r="K82" s="3"/>
      <c r="L82" s="3"/>
      <c r="M82" s="3"/>
      <c r="N82" s="3"/>
      <c r="O82" s="3"/>
      <c r="P82" s="3"/>
      <c r="Q82" s="3"/>
      <c r="R82" s="3"/>
      <c r="S82" s="3"/>
      <c r="T82" s="61"/>
      <c r="U82" s="3"/>
      <c r="V82" s="3"/>
      <c r="W82" s="61"/>
      <c r="X82" s="3"/>
      <c r="Y82" s="3"/>
      <c r="Z82" s="61"/>
      <c r="AA82" s="3"/>
      <c r="AB82" s="3"/>
      <c r="AC82" s="61"/>
      <c r="AD82" s="3"/>
      <c r="AE82" s="3"/>
      <c r="AF82" s="61"/>
      <c r="AG82" s="3"/>
      <c r="AH82" s="3"/>
      <c r="AI82" s="61"/>
      <c r="AJ82" s="3"/>
      <c r="AK82" s="3"/>
      <c r="AL82" s="61"/>
      <c r="AM82" s="3"/>
      <c r="AN82" s="3"/>
      <c r="AO82" s="61"/>
      <c r="AP82" s="3"/>
      <c r="AQ82" s="3"/>
      <c r="AR82" s="61"/>
      <c r="AS82" s="3"/>
      <c r="AT82" s="3"/>
      <c r="AU82" s="61"/>
      <c r="AV82" s="3"/>
      <c r="AW82" s="3"/>
      <c r="AX82" s="61"/>
      <c r="AY82" s="3"/>
      <c r="AZ82" s="3"/>
      <c r="BA82" s="61"/>
      <c r="BB82" s="3"/>
      <c r="BC82" s="3"/>
      <c r="BD82" s="61"/>
      <c r="BE82" s="3"/>
      <c r="BF82" s="3"/>
      <c r="BG82" s="61"/>
      <c r="BH82" s="3"/>
      <c r="BI82" s="3"/>
      <c r="BJ82" s="61"/>
      <c r="BK82" s="3"/>
      <c r="BL82" s="3"/>
      <c r="BM82" s="61"/>
      <c r="BN82" s="3"/>
      <c r="BO82" s="3"/>
      <c r="BP82" s="61"/>
      <c r="BQ82" s="3"/>
      <c r="BR82" s="3"/>
      <c r="BS82" s="61"/>
      <c r="BT82" s="3"/>
      <c r="BU82" s="3"/>
      <c r="BV82" s="61"/>
      <c r="BW82" s="3"/>
      <c r="BX82" s="3"/>
      <c r="BY82" s="61"/>
      <c r="BZ82" s="3"/>
      <c r="CA82" s="3"/>
      <c r="CB82" s="61"/>
      <c r="CC82" s="3"/>
      <c r="CD82" s="61"/>
      <c r="CE82" s="3"/>
      <c r="CF82" s="61"/>
      <c r="CG82" s="3"/>
      <c r="CH82" s="61"/>
      <c r="CI82" s="3"/>
      <c r="CJ82" s="61"/>
      <c r="CK82" s="3"/>
      <c r="CL82" s="61"/>
      <c r="CM82" s="3"/>
      <c r="CN82" s="61"/>
      <c r="CO82" s="3"/>
      <c r="CP82" s="61"/>
      <c r="CQ82" s="3"/>
      <c r="CR82" s="3"/>
      <c r="CS82" s="59"/>
    </row>
    <row r="83" spans="1:98" s="60" customFormat="1" ht="17.45" customHeight="1" x14ac:dyDescent="0.25">
      <c r="A83" s="101" t="s">
        <v>97</v>
      </c>
      <c r="B83" s="45"/>
      <c r="C83" s="45"/>
      <c r="D83" s="45"/>
      <c r="E83" s="3"/>
      <c r="F83" s="3"/>
      <c r="G83" s="3"/>
      <c r="H83" s="3"/>
      <c r="I83" s="102"/>
      <c r="J83" s="102"/>
      <c r="K83" s="102"/>
      <c r="L83" s="102"/>
      <c r="M83" s="102"/>
      <c r="N83" s="102"/>
      <c r="O83" s="102"/>
      <c r="P83" s="102"/>
      <c r="Q83" s="102"/>
      <c r="R83" s="102"/>
      <c r="S83" s="102"/>
      <c r="T83" s="103"/>
      <c r="U83" s="103"/>
      <c r="V83" s="103"/>
      <c r="W83" s="215" t="s">
        <v>76</v>
      </c>
      <c r="X83" s="215"/>
      <c r="Y83" s="215"/>
      <c r="Z83" s="215"/>
      <c r="AA83" s="215"/>
      <c r="AB83" s="215"/>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c r="BG83" s="215"/>
      <c r="BH83" s="215"/>
      <c r="BI83" s="215"/>
      <c r="BJ83" s="215"/>
      <c r="BK83" s="215"/>
      <c r="BL83" s="215"/>
      <c r="BM83" s="215"/>
      <c r="BN83" s="215"/>
      <c r="BO83" s="215"/>
      <c r="BP83" s="215"/>
      <c r="BQ83" s="215"/>
      <c r="BR83" s="215"/>
      <c r="BS83" s="215"/>
      <c r="BT83" s="215"/>
      <c r="BU83" s="215"/>
      <c r="BV83" s="215"/>
      <c r="BW83" s="215"/>
      <c r="BX83" s="215"/>
      <c r="BY83" s="215"/>
      <c r="BZ83" s="215"/>
      <c r="CA83" s="215"/>
      <c r="CB83" s="215"/>
      <c r="CC83" s="215"/>
      <c r="CD83" s="215"/>
      <c r="CE83" s="215"/>
      <c r="CF83" s="215"/>
      <c r="CG83" s="215"/>
      <c r="CH83" s="215"/>
      <c r="CI83" s="215"/>
      <c r="CJ83" s="215"/>
      <c r="CK83" s="215"/>
      <c r="CL83" s="215"/>
      <c r="CM83" s="215"/>
      <c r="CN83" s="215"/>
      <c r="CO83" s="215"/>
      <c r="CP83" s="215"/>
      <c r="CQ83" s="215"/>
      <c r="CR83" s="215"/>
      <c r="CS83" s="215"/>
      <c r="CT83" s="215"/>
    </row>
    <row r="84" spans="1:98" s="60" customFormat="1" ht="17.45" customHeight="1" x14ac:dyDescent="0.25">
      <c r="A84" s="45"/>
      <c r="B84" s="45"/>
      <c r="C84" s="45"/>
      <c r="D84" s="45"/>
      <c r="E84" s="3"/>
      <c r="F84" s="3"/>
      <c r="G84" s="3"/>
      <c r="H84" s="3"/>
      <c r="I84" s="102"/>
      <c r="J84" s="102"/>
      <c r="K84" s="102"/>
      <c r="L84" s="102"/>
      <c r="M84" s="102"/>
      <c r="N84" s="102"/>
      <c r="O84" s="102"/>
      <c r="P84" s="102"/>
      <c r="Q84" s="102"/>
      <c r="R84" s="102"/>
      <c r="S84" s="102"/>
      <c r="T84" s="103"/>
      <c r="U84" s="103"/>
      <c r="V84" s="103"/>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c r="AV84" s="215"/>
      <c r="AW84" s="215"/>
      <c r="AX84" s="215"/>
      <c r="AY84" s="215"/>
      <c r="AZ84" s="215"/>
      <c r="BA84" s="215"/>
      <c r="BB84" s="215"/>
      <c r="BC84" s="215"/>
      <c r="BD84" s="215"/>
      <c r="BE84" s="215"/>
      <c r="BF84" s="215"/>
      <c r="BG84" s="215"/>
      <c r="BH84" s="215"/>
      <c r="BI84" s="215"/>
      <c r="BJ84" s="215"/>
      <c r="BK84" s="215"/>
      <c r="BL84" s="215"/>
      <c r="BM84" s="215"/>
      <c r="BN84" s="215"/>
      <c r="BO84" s="215"/>
      <c r="BP84" s="215"/>
      <c r="BQ84" s="215"/>
      <c r="BR84" s="215"/>
      <c r="BS84" s="215"/>
      <c r="BT84" s="215"/>
      <c r="BU84" s="215"/>
      <c r="BV84" s="215"/>
      <c r="BW84" s="215"/>
      <c r="BX84" s="215"/>
      <c r="BY84" s="215"/>
      <c r="BZ84" s="215"/>
      <c r="CA84" s="215"/>
      <c r="CB84" s="215"/>
      <c r="CC84" s="215"/>
      <c r="CD84" s="215"/>
      <c r="CE84" s="215"/>
      <c r="CF84" s="215"/>
      <c r="CG84" s="215"/>
      <c r="CH84" s="215"/>
      <c r="CI84" s="215"/>
      <c r="CJ84" s="215"/>
      <c r="CK84" s="215"/>
      <c r="CL84" s="215"/>
      <c r="CM84" s="215"/>
      <c r="CN84" s="215"/>
      <c r="CO84" s="215"/>
      <c r="CP84" s="215"/>
      <c r="CQ84" s="215"/>
      <c r="CR84" s="215"/>
      <c r="CS84" s="215"/>
      <c r="CT84" s="215"/>
    </row>
    <row r="85" spans="1:98" s="60" customFormat="1" ht="9" customHeight="1" x14ac:dyDescent="0.25">
      <c r="A85" s="45"/>
      <c r="B85" s="45"/>
      <c r="C85" s="45"/>
      <c r="D85" s="45"/>
      <c r="E85" s="3"/>
      <c r="F85" s="3"/>
      <c r="G85" s="3"/>
      <c r="H85" s="3"/>
      <c r="I85" s="102"/>
      <c r="J85" s="102"/>
      <c r="K85" s="102"/>
      <c r="L85" s="102"/>
      <c r="M85" s="102"/>
      <c r="N85" s="102"/>
      <c r="O85" s="102"/>
      <c r="P85" s="102"/>
      <c r="Q85" s="102"/>
      <c r="R85" s="102"/>
      <c r="S85" s="102"/>
      <c r="T85" s="103"/>
      <c r="U85" s="103"/>
      <c r="V85" s="103"/>
      <c r="W85" s="215"/>
      <c r="X85" s="215"/>
      <c r="Y85" s="215"/>
      <c r="Z85" s="215"/>
      <c r="AA85" s="215"/>
      <c r="AB85" s="215"/>
      <c r="AC85" s="215"/>
      <c r="AD85" s="215"/>
      <c r="AE85" s="215"/>
      <c r="AF85" s="215"/>
      <c r="AG85" s="215"/>
      <c r="AH85" s="215"/>
      <c r="AI85" s="215"/>
      <c r="AJ85" s="215"/>
      <c r="AK85" s="215"/>
      <c r="AL85" s="215"/>
      <c r="AM85" s="215"/>
      <c r="AN85" s="215"/>
      <c r="AO85" s="215"/>
      <c r="AP85" s="215"/>
      <c r="AQ85" s="215"/>
      <c r="AR85" s="215"/>
      <c r="AS85" s="215"/>
      <c r="AT85" s="215"/>
      <c r="AU85" s="215"/>
      <c r="AV85" s="215"/>
      <c r="AW85" s="215"/>
      <c r="AX85" s="215"/>
      <c r="AY85" s="215"/>
      <c r="AZ85" s="215"/>
      <c r="BA85" s="215"/>
      <c r="BB85" s="215"/>
      <c r="BC85" s="215"/>
      <c r="BD85" s="215"/>
      <c r="BE85" s="215"/>
      <c r="BF85" s="215"/>
      <c r="BG85" s="215"/>
      <c r="BH85" s="215"/>
      <c r="BI85" s="215"/>
      <c r="BJ85" s="215"/>
      <c r="BK85" s="215"/>
      <c r="BL85" s="215"/>
      <c r="BM85" s="215"/>
      <c r="BN85" s="215"/>
      <c r="BO85" s="215"/>
      <c r="BP85" s="215"/>
      <c r="BQ85" s="215"/>
      <c r="BR85" s="215"/>
      <c r="BS85" s="215"/>
      <c r="BT85" s="215"/>
      <c r="BU85" s="215"/>
      <c r="BV85" s="215"/>
      <c r="BW85" s="215"/>
      <c r="BX85" s="215"/>
      <c r="BY85" s="215"/>
      <c r="BZ85" s="215"/>
      <c r="CA85" s="215"/>
      <c r="CB85" s="215"/>
      <c r="CC85" s="215"/>
      <c r="CD85" s="215"/>
      <c r="CE85" s="215"/>
      <c r="CF85" s="215"/>
      <c r="CG85" s="215"/>
      <c r="CH85" s="215"/>
      <c r="CI85" s="215"/>
      <c r="CJ85" s="215"/>
      <c r="CK85" s="215"/>
      <c r="CL85" s="215"/>
      <c r="CM85" s="215"/>
      <c r="CN85" s="215"/>
      <c r="CO85" s="215"/>
      <c r="CP85" s="215"/>
      <c r="CQ85" s="215"/>
      <c r="CR85" s="215"/>
      <c r="CS85" s="215"/>
      <c r="CT85" s="215"/>
    </row>
    <row r="86" spans="1:98" s="60" customFormat="1" ht="8.25" customHeight="1" x14ac:dyDescent="0.25">
      <c r="A86" s="45"/>
      <c r="B86" s="45"/>
      <c r="C86" s="45"/>
      <c r="D86" s="45"/>
      <c r="E86" s="3"/>
      <c r="F86" s="3"/>
      <c r="G86" s="3"/>
      <c r="H86" s="3"/>
      <c r="I86" s="11"/>
      <c r="J86" s="11"/>
      <c r="K86" s="11"/>
      <c r="L86" s="11"/>
      <c r="M86" s="11"/>
      <c r="N86" s="11"/>
      <c r="O86" s="11"/>
      <c r="P86" s="11"/>
      <c r="Q86" s="11"/>
      <c r="R86" s="11"/>
      <c r="S86" s="11"/>
      <c r="T86" s="104"/>
      <c r="U86" s="11"/>
      <c r="V86" s="11"/>
      <c r="W86" s="45"/>
      <c r="X86" s="11"/>
      <c r="Y86" s="11"/>
      <c r="Z86" s="104"/>
      <c r="AA86" s="11"/>
      <c r="AB86" s="11"/>
      <c r="AC86" s="104"/>
      <c r="AD86" s="11"/>
      <c r="AE86" s="11"/>
      <c r="AF86" s="104"/>
      <c r="AG86" s="11"/>
      <c r="AH86" s="11"/>
      <c r="AI86" s="104"/>
      <c r="AJ86" s="11"/>
      <c r="AK86" s="11"/>
      <c r="AL86" s="104"/>
      <c r="AM86" s="11"/>
      <c r="AN86" s="11"/>
      <c r="AO86" s="104"/>
      <c r="AP86" s="11"/>
      <c r="AQ86" s="11"/>
      <c r="AR86" s="104"/>
      <c r="AS86" s="11"/>
      <c r="AT86" s="11"/>
      <c r="AU86" s="104"/>
      <c r="AV86" s="11"/>
      <c r="AW86" s="11"/>
      <c r="AX86" s="104"/>
      <c r="AY86" s="11"/>
      <c r="AZ86" s="11"/>
      <c r="BA86" s="104"/>
      <c r="BB86" s="11"/>
      <c r="BC86" s="11"/>
      <c r="BD86" s="104"/>
      <c r="BE86" s="11"/>
      <c r="BF86" s="11"/>
      <c r="BG86" s="104"/>
      <c r="BH86" s="11"/>
      <c r="BI86" s="11"/>
      <c r="BJ86" s="104"/>
      <c r="BK86" s="11"/>
      <c r="BL86" s="11"/>
      <c r="BM86" s="104"/>
      <c r="BN86" s="11"/>
      <c r="BO86" s="11"/>
      <c r="BP86" s="104"/>
      <c r="BQ86" s="11"/>
      <c r="BR86" s="11"/>
      <c r="BS86" s="104"/>
      <c r="BT86" s="11"/>
      <c r="BU86" s="11"/>
      <c r="BV86" s="104"/>
      <c r="BW86" s="11"/>
      <c r="BX86" s="11"/>
      <c r="BY86" s="104"/>
      <c r="BZ86" s="11"/>
      <c r="CA86" s="11"/>
      <c r="CB86" s="104"/>
      <c r="CC86" s="11"/>
      <c r="CD86" s="104"/>
      <c r="CE86" s="11"/>
      <c r="CF86" s="104"/>
      <c r="CG86" s="11"/>
      <c r="CH86" s="104"/>
      <c r="CI86" s="11"/>
      <c r="CJ86" s="104"/>
      <c r="CK86" s="11"/>
      <c r="CL86" s="104"/>
      <c r="CM86" s="11"/>
      <c r="CN86" s="104"/>
      <c r="CO86" s="11"/>
      <c r="CP86" s="104"/>
      <c r="CQ86" s="3"/>
      <c r="CR86" s="3"/>
      <c r="CS86" s="59"/>
    </row>
    <row r="87" spans="1:98" s="60" customFormat="1" ht="17.45" customHeight="1" x14ac:dyDescent="0.25">
      <c r="A87" s="101" t="s">
        <v>98</v>
      </c>
      <c r="B87" s="45"/>
      <c r="C87" s="45"/>
      <c r="D87" s="45"/>
      <c r="E87" s="3"/>
      <c r="F87" s="3"/>
      <c r="G87" s="3"/>
      <c r="H87" s="3"/>
      <c r="I87" s="105"/>
      <c r="J87" s="105"/>
      <c r="K87" s="105"/>
      <c r="L87" s="105"/>
      <c r="M87" s="105"/>
      <c r="N87" s="105"/>
      <c r="O87" s="105"/>
      <c r="P87" s="105"/>
      <c r="Q87" s="105"/>
      <c r="R87" s="105"/>
      <c r="S87" s="105"/>
      <c r="T87" s="106"/>
      <c r="U87" s="106"/>
      <c r="V87" s="106"/>
      <c r="W87" s="215" t="s">
        <v>77</v>
      </c>
      <c r="X87" s="215"/>
      <c r="Y87" s="215"/>
      <c r="Z87" s="215"/>
      <c r="AA87" s="215"/>
      <c r="AB87" s="215"/>
      <c r="AC87" s="215"/>
      <c r="AD87" s="215"/>
      <c r="AE87" s="215"/>
      <c r="AF87" s="215"/>
      <c r="AG87" s="215"/>
      <c r="AH87" s="215"/>
      <c r="AI87" s="215"/>
      <c r="AJ87" s="215"/>
      <c r="AK87" s="215"/>
      <c r="AL87" s="215"/>
      <c r="AM87" s="215"/>
      <c r="AN87" s="215"/>
      <c r="AO87" s="215"/>
      <c r="AP87" s="215"/>
      <c r="AQ87" s="215"/>
      <c r="AR87" s="215"/>
      <c r="AS87" s="215"/>
      <c r="AT87" s="215"/>
      <c r="AU87" s="215"/>
      <c r="AV87" s="215"/>
      <c r="AW87" s="215"/>
      <c r="AX87" s="215"/>
      <c r="AY87" s="215"/>
      <c r="AZ87" s="215"/>
      <c r="BA87" s="215"/>
      <c r="BB87" s="215"/>
      <c r="BC87" s="215"/>
      <c r="BD87" s="215"/>
      <c r="BE87" s="215"/>
      <c r="BF87" s="215"/>
      <c r="BG87" s="215"/>
      <c r="BH87" s="215"/>
      <c r="BI87" s="215"/>
      <c r="BJ87" s="215"/>
      <c r="BK87" s="215"/>
      <c r="BL87" s="215"/>
      <c r="BM87" s="215"/>
      <c r="BN87" s="215"/>
      <c r="BO87" s="215"/>
      <c r="BP87" s="215"/>
      <c r="BQ87" s="215"/>
      <c r="BR87" s="215"/>
      <c r="BS87" s="215"/>
      <c r="BT87" s="215"/>
      <c r="BU87" s="215"/>
      <c r="BV87" s="215"/>
      <c r="BW87" s="215"/>
      <c r="BX87" s="215"/>
      <c r="BY87" s="215"/>
      <c r="BZ87" s="215"/>
      <c r="CA87" s="215"/>
      <c r="CB87" s="215"/>
      <c r="CC87" s="215"/>
      <c r="CD87" s="215"/>
      <c r="CE87" s="215"/>
      <c r="CF87" s="215"/>
      <c r="CG87" s="215"/>
      <c r="CH87" s="215"/>
      <c r="CI87" s="215"/>
      <c r="CJ87" s="215"/>
      <c r="CK87" s="215"/>
      <c r="CL87" s="215"/>
      <c r="CM87" s="215"/>
      <c r="CN87" s="215"/>
      <c r="CO87" s="215"/>
      <c r="CP87" s="215"/>
      <c r="CQ87" s="215"/>
      <c r="CR87" s="215"/>
      <c r="CS87" s="215"/>
      <c r="CT87" s="215"/>
    </row>
    <row r="88" spans="1:98" s="60" customFormat="1" ht="32.25" customHeight="1" x14ac:dyDescent="0.25">
      <c r="A88" s="45"/>
      <c r="B88" s="45"/>
      <c r="C88" s="45"/>
      <c r="D88" s="45"/>
      <c r="E88" s="3"/>
      <c r="F88" s="3"/>
      <c r="G88" s="3"/>
      <c r="H88" s="3"/>
      <c r="I88" s="11"/>
      <c r="J88" s="11"/>
      <c r="K88" s="11"/>
      <c r="L88" s="11"/>
      <c r="M88" s="11"/>
      <c r="N88" s="11"/>
      <c r="O88" s="11"/>
      <c r="P88" s="11"/>
      <c r="Q88" s="11"/>
      <c r="R88" s="11"/>
      <c r="S88" s="11"/>
      <c r="T88" s="104"/>
      <c r="U88" s="11"/>
      <c r="V88" s="11"/>
      <c r="W88" s="215"/>
      <c r="X88" s="215"/>
      <c r="Y88" s="215"/>
      <c r="Z88" s="215"/>
      <c r="AA88" s="215"/>
      <c r="AB88" s="215"/>
      <c r="AC88" s="215"/>
      <c r="AD88" s="215"/>
      <c r="AE88" s="215"/>
      <c r="AF88" s="215"/>
      <c r="AG88" s="215"/>
      <c r="AH88" s="215"/>
      <c r="AI88" s="215"/>
      <c r="AJ88" s="215"/>
      <c r="AK88" s="215"/>
      <c r="AL88" s="215"/>
      <c r="AM88" s="215"/>
      <c r="AN88" s="215"/>
      <c r="AO88" s="215"/>
      <c r="AP88" s="215"/>
      <c r="AQ88" s="215"/>
      <c r="AR88" s="215"/>
      <c r="AS88" s="215"/>
      <c r="AT88" s="215"/>
      <c r="AU88" s="215"/>
      <c r="AV88" s="215"/>
      <c r="AW88" s="215"/>
      <c r="AX88" s="215"/>
      <c r="AY88" s="215"/>
      <c r="AZ88" s="215"/>
      <c r="BA88" s="215"/>
      <c r="BB88" s="215"/>
      <c r="BC88" s="215"/>
      <c r="BD88" s="215"/>
      <c r="BE88" s="215"/>
      <c r="BF88" s="215"/>
      <c r="BG88" s="215"/>
      <c r="BH88" s="215"/>
      <c r="BI88" s="215"/>
      <c r="BJ88" s="215"/>
      <c r="BK88" s="215"/>
      <c r="BL88" s="215"/>
      <c r="BM88" s="215"/>
      <c r="BN88" s="215"/>
      <c r="BO88" s="215"/>
      <c r="BP88" s="215"/>
      <c r="BQ88" s="215"/>
      <c r="BR88" s="215"/>
      <c r="BS88" s="215"/>
      <c r="BT88" s="215"/>
      <c r="BU88" s="215"/>
      <c r="BV88" s="215"/>
      <c r="BW88" s="215"/>
      <c r="BX88" s="215"/>
      <c r="BY88" s="215"/>
      <c r="BZ88" s="215"/>
      <c r="CA88" s="215"/>
      <c r="CB88" s="215"/>
      <c r="CC88" s="215"/>
      <c r="CD88" s="215"/>
      <c r="CE88" s="215"/>
      <c r="CF88" s="215"/>
      <c r="CG88" s="215"/>
      <c r="CH88" s="215"/>
      <c r="CI88" s="215"/>
      <c r="CJ88" s="215"/>
      <c r="CK88" s="215"/>
      <c r="CL88" s="215"/>
      <c r="CM88" s="215"/>
      <c r="CN88" s="215"/>
      <c r="CO88" s="215"/>
      <c r="CP88" s="215"/>
      <c r="CQ88" s="215"/>
      <c r="CR88" s="215"/>
      <c r="CS88" s="215"/>
      <c r="CT88" s="215"/>
    </row>
    <row r="89" spans="1:98" s="60" customFormat="1" ht="17.45" customHeight="1" x14ac:dyDescent="0.25">
      <c r="A89" s="101" t="s">
        <v>99</v>
      </c>
      <c r="B89" s="45"/>
      <c r="C89" s="45"/>
      <c r="D89" s="45"/>
      <c r="E89" s="3"/>
      <c r="F89" s="3"/>
      <c r="G89" s="3"/>
      <c r="H89" s="3"/>
      <c r="I89" s="102"/>
      <c r="J89" s="102"/>
      <c r="K89" s="102"/>
      <c r="L89" s="102"/>
      <c r="M89" s="102"/>
      <c r="N89" s="102"/>
      <c r="O89" s="102"/>
      <c r="P89" s="102"/>
      <c r="Q89" s="102"/>
      <c r="R89" s="102"/>
      <c r="S89" s="102"/>
      <c r="T89" s="103"/>
      <c r="U89" s="103"/>
      <c r="V89" s="103"/>
      <c r="W89" s="215" t="s">
        <v>100</v>
      </c>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c r="BO89" s="215"/>
      <c r="BP89" s="215"/>
      <c r="BQ89" s="215"/>
      <c r="BR89" s="215"/>
      <c r="BS89" s="215"/>
      <c r="BT89" s="215"/>
      <c r="BU89" s="215"/>
      <c r="BV89" s="215"/>
      <c r="BW89" s="215"/>
      <c r="BX89" s="215"/>
      <c r="BY89" s="215"/>
      <c r="BZ89" s="215"/>
      <c r="CA89" s="215"/>
      <c r="CB89" s="215"/>
      <c r="CC89" s="215"/>
      <c r="CD89" s="215"/>
      <c r="CE89" s="215"/>
      <c r="CF89" s="215"/>
      <c r="CG89" s="215"/>
      <c r="CH89" s="215"/>
      <c r="CI89" s="215"/>
      <c r="CJ89" s="215"/>
      <c r="CK89" s="215"/>
      <c r="CL89" s="215"/>
      <c r="CM89" s="215"/>
      <c r="CN89" s="215"/>
      <c r="CO89" s="215"/>
      <c r="CP89" s="215"/>
      <c r="CQ89" s="215"/>
      <c r="CR89" s="215"/>
      <c r="CS89" s="215"/>
      <c r="CT89" s="215"/>
    </row>
    <row r="90" spans="1:98" s="60" customFormat="1" ht="17.45" customHeight="1" x14ac:dyDescent="0.25">
      <c r="A90" s="45"/>
      <c r="B90" s="45"/>
      <c r="C90" s="45"/>
      <c r="D90" s="45"/>
      <c r="E90" s="3"/>
      <c r="F90" s="3"/>
      <c r="G90" s="3"/>
      <c r="H90" s="3"/>
      <c r="I90" s="102"/>
      <c r="J90" s="102"/>
      <c r="K90" s="102"/>
      <c r="L90" s="102"/>
      <c r="M90" s="102"/>
      <c r="N90" s="102"/>
      <c r="O90" s="102"/>
      <c r="P90" s="102"/>
      <c r="Q90" s="102"/>
      <c r="R90" s="102"/>
      <c r="S90" s="102"/>
      <c r="T90" s="103"/>
      <c r="U90" s="103"/>
      <c r="V90" s="103"/>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5"/>
      <c r="BA90" s="215"/>
      <c r="BB90" s="215"/>
      <c r="BC90" s="215"/>
      <c r="BD90" s="215"/>
      <c r="BE90" s="215"/>
      <c r="BF90" s="215"/>
      <c r="BG90" s="215"/>
      <c r="BH90" s="215"/>
      <c r="BI90" s="215"/>
      <c r="BJ90" s="215"/>
      <c r="BK90" s="215"/>
      <c r="BL90" s="215"/>
      <c r="BM90" s="215"/>
      <c r="BN90" s="215"/>
      <c r="BO90" s="215"/>
      <c r="BP90" s="215"/>
      <c r="BQ90" s="215"/>
      <c r="BR90" s="215"/>
      <c r="BS90" s="215"/>
      <c r="BT90" s="215"/>
      <c r="BU90" s="215"/>
      <c r="BV90" s="215"/>
      <c r="BW90" s="215"/>
      <c r="BX90" s="215"/>
      <c r="BY90" s="215"/>
      <c r="BZ90" s="215"/>
      <c r="CA90" s="215"/>
      <c r="CB90" s="215"/>
      <c r="CC90" s="215"/>
      <c r="CD90" s="215"/>
      <c r="CE90" s="215"/>
      <c r="CF90" s="215"/>
      <c r="CG90" s="215"/>
      <c r="CH90" s="215"/>
      <c r="CI90" s="215"/>
      <c r="CJ90" s="215"/>
      <c r="CK90" s="215"/>
      <c r="CL90" s="215"/>
      <c r="CM90" s="215"/>
      <c r="CN90" s="215"/>
      <c r="CO90" s="215"/>
      <c r="CP90" s="215"/>
      <c r="CQ90" s="215"/>
      <c r="CR90" s="215"/>
      <c r="CS90" s="215"/>
      <c r="CT90" s="215"/>
    </row>
    <row r="91" spans="1:98" s="60" customFormat="1" ht="17.45" customHeight="1" x14ac:dyDescent="0.25">
      <c r="A91" s="45"/>
      <c r="B91" s="45"/>
      <c r="C91" s="45"/>
      <c r="D91" s="45"/>
      <c r="E91" s="3"/>
      <c r="F91" s="3"/>
      <c r="G91" s="3"/>
      <c r="H91" s="3"/>
      <c r="I91" s="102"/>
      <c r="J91" s="102"/>
      <c r="K91" s="102"/>
      <c r="L91" s="102"/>
      <c r="M91" s="102"/>
      <c r="N91" s="102"/>
      <c r="O91" s="102"/>
      <c r="P91" s="102"/>
      <c r="Q91" s="102"/>
      <c r="R91" s="102"/>
      <c r="S91" s="102"/>
      <c r="T91" s="103"/>
      <c r="U91" s="103"/>
      <c r="V91" s="103"/>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5"/>
      <c r="BA91" s="215"/>
      <c r="BB91" s="215"/>
      <c r="BC91" s="215"/>
      <c r="BD91" s="215"/>
      <c r="BE91" s="215"/>
      <c r="BF91" s="215"/>
      <c r="BG91" s="215"/>
      <c r="BH91" s="215"/>
      <c r="BI91" s="215"/>
      <c r="BJ91" s="215"/>
      <c r="BK91" s="215"/>
      <c r="BL91" s="215"/>
      <c r="BM91" s="215"/>
      <c r="BN91" s="215"/>
      <c r="BO91" s="215"/>
      <c r="BP91" s="215"/>
      <c r="BQ91" s="215"/>
      <c r="BR91" s="215"/>
      <c r="BS91" s="215"/>
      <c r="BT91" s="215"/>
      <c r="BU91" s="215"/>
      <c r="BV91" s="215"/>
      <c r="BW91" s="215"/>
      <c r="BX91" s="215"/>
      <c r="BY91" s="215"/>
      <c r="BZ91" s="215"/>
      <c r="CA91" s="215"/>
      <c r="CB91" s="215"/>
      <c r="CC91" s="215"/>
      <c r="CD91" s="215"/>
      <c r="CE91" s="215"/>
      <c r="CF91" s="215"/>
      <c r="CG91" s="215"/>
      <c r="CH91" s="215"/>
      <c r="CI91" s="215"/>
      <c r="CJ91" s="215"/>
      <c r="CK91" s="215"/>
      <c r="CL91" s="215"/>
      <c r="CM91" s="215"/>
      <c r="CN91" s="215"/>
      <c r="CO91" s="215"/>
      <c r="CP91" s="215"/>
      <c r="CQ91" s="215"/>
      <c r="CR91" s="215"/>
      <c r="CS91" s="215"/>
      <c r="CT91" s="215"/>
    </row>
    <row r="92" spans="1:98" s="60" customFormat="1" ht="4.5" customHeight="1" x14ac:dyDescent="0.25">
      <c r="A92" s="45"/>
      <c r="B92" s="45"/>
      <c r="C92" s="45"/>
      <c r="D92" s="45"/>
      <c r="E92" s="3"/>
      <c r="F92" s="3"/>
      <c r="G92" s="3"/>
      <c r="H92" s="3"/>
      <c r="I92" s="11"/>
      <c r="J92" s="11"/>
      <c r="K92" s="11"/>
      <c r="L92" s="11"/>
      <c r="M92" s="11"/>
      <c r="N92" s="11"/>
      <c r="O92" s="11"/>
      <c r="P92" s="11"/>
      <c r="Q92" s="11"/>
      <c r="R92" s="11"/>
      <c r="S92" s="11"/>
      <c r="T92" s="104"/>
      <c r="U92" s="11"/>
      <c r="V92" s="11"/>
      <c r="W92" s="45"/>
      <c r="X92" s="11"/>
      <c r="Y92" s="11"/>
      <c r="Z92" s="104"/>
      <c r="AA92" s="11"/>
      <c r="AB92" s="11"/>
      <c r="AC92" s="104"/>
      <c r="AD92" s="11"/>
      <c r="AE92" s="11"/>
      <c r="AF92" s="104"/>
      <c r="AG92" s="11"/>
      <c r="AH92" s="11"/>
      <c r="AI92" s="104"/>
      <c r="AJ92" s="11"/>
      <c r="AK92" s="11"/>
      <c r="AL92" s="104"/>
      <c r="AM92" s="11"/>
      <c r="AN92" s="11"/>
      <c r="AO92" s="104"/>
      <c r="AP92" s="11"/>
      <c r="AQ92" s="11"/>
      <c r="AR92" s="104"/>
      <c r="AS92" s="11"/>
      <c r="AT92" s="11"/>
      <c r="AU92" s="104"/>
      <c r="AV92" s="11"/>
      <c r="AW92" s="11"/>
      <c r="AX92" s="104"/>
      <c r="AY92" s="11"/>
      <c r="AZ92" s="11"/>
      <c r="BA92" s="104"/>
      <c r="BB92" s="11"/>
      <c r="BC92" s="11"/>
      <c r="BD92" s="104"/>
      <c r="BE92" s="11"/>
      <c r="BF92" s="11"/>
      <c r="BG92" s="104"/>
      <c r="BH92" s="11"/>
      <c r="BI92" s="11"/>
      <c r="BJ92" s="104"/>
      <c r="BK92" s="11"/>
      <c r="BL92" s="11"/>
      <c r="BM92" s="104"/>
      <c r="BN92" s="11"/>
      <c r="BO92" s="11"/>
      <c r="BP92" s="104"/>
      <c r="BQ92" s="11"/>
      <c r="BR92" s="11"/>
      <c r="BS92" s="104"/>
      <c r="BT92" s="11"/>
      <c r="BU92" s="11"/>
      <c r="BV92" s="104"/>
      <c r="BW92" s="11"/>
      <c r="BX92" s="11"/>
      <c r="BY92" s="104"/>
      <c r="BZ92" s="11"/>
      <c r="CA92" s="11"/>
      <c r="CB92" s="104"/>
      <c r="CC92" s="11"/>
      <c r="CD92" s="104"/>
      <c r="CE92" s="11"/>
      <c r="CF92" s="104"/>
      <c r="CG92" s="11"/>
      <c r="CH92" s="104"/>
      <c r="CI92" s="11"/>
      <c r="CJ92" s="104"/>
      <c r="CK92" s="11"/>
      <c r="CL92" s="104"/>
      <c r="CM92" s="11"/>
      <c r="CN92" s="104"/>
      <c r="CO92" s="11"/>
      <c r="CP92" s="104"/>
      <c r="CQ92" s="3"/>
      <c r="CR92" s="3"/>
      <c r="CS92" s="59"/>
    </row>
    <row r="93" spans="1:98" s="60" customFormat="1" ht="17.45" customHeight="1" x14ac:dyDescent="0.25">
      <c r="A93" s="107" t="s">
        <v>101</v>
      </c>
      <c r="B93" s="106"/>
      <c r="C93" s="45"/>
      <c r="D93" s="45"/>
      <c r="E93" s="3"/>
      <c r="F93" s="3"/>
      <c r="G93" s="3"/>
      <c r="H93" s="3"/>
      <c r="I93" s="108"/>
      <c r="J93" s="108"/>
      <c r="K93" s="108"/>
      <c r="L93" s="108"/>
      <c r="M93" s="108"/>
      <c r="N93" s="108"/>
      <c r="O93" s="108"/>
      <c r="P93" s="108"/>
      <c r="Q93" s="108"/>
      <c r="R93" s="108"/>
      <c r="S93" s="108"/>
      <c r="T93" s="58"/>
      <c r="U93" s="58"/>
      <c r="V93" s="58"/>
      <c r="W93" s="58" t="s">
        <v>102</v>
      </c>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3"/>
      <c r="CR93" s="3"/>
      <c r="CS93" s="59"/>
    </row>
    <row r="94" spans="1:98" s="60" customFormat="1" ht="17.45" customHeight="1" x14ac:dyDescent="0.25">
      <c r="A94" s="103"/>
      <c r="B94" s="103"/>
      <c r="C94" s="45"/>
      <c r="D94" s="45"/>
      <c r="E94" s="3"/>
      <c r="F94" s="3"/>
      <c r="G94" s="3"/>
      <c r="H94" s="3"/>
      <c r="I94" s="105"/>
      <c r="J94" s="105"/>
      <c r="K94" s="105"/>
      <c r="L94" s="105"/>
      <c r="M94" s="105"/>
      <c r="N94" s="105"/>
      <c r="O94" s="105"/>
      <c r="P94" s="105"/>
      <c r="Q94" s="105"/>
      <c r="R94" s="105"/>
      <c r="S94" s="105"/>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c r="BC94" s="106"/>
      <c r="BD94" s="106"/>
      <c r="BE94" s="106"/>
      <c r="BF94" s="106"/>
      <c r="BG94" s="106"/>
      <c r="BH94" s="106"/>
      <c r="BI94" s="106"/>
      <c r="BJ94" s="106"/>
      <c r="BK94" s="106"/>
      <c r="BL94" s="106"/>
      <c r="BM94" s="106"/>
      <c r="BN94" s="106"/>
      <c r="BO94" s="106"/>
      <c r="BP94" s="106"/>
      <c r="BQ94" s="106"/>
      <c r="BR94" s="106"/>
      <c r="BS94" s="106"/>
      <c r="BT94" s="106"/>
      <c r="BU94" s="106"/>
      <c r="BV94" s="106"/>
      <c r="BW94" s="106"/>
      <c r="BX94" s="106"/>
      <c r="BY94" s="106"/>
      <c r="BZ94" s="106"/>
      <c r="CA94" s="106"/>
      <c r="CB94" s="106"/>
      <c r="CC94" s="106"/>
      <c r="CD94" s="106"/>
      <c r="CE94" s="106"/>
      <c r="CF94" s="106"/>
      <c r="CG94" s="106"/>
      <c r="CH94" s="106"/>
      <c r="CI94" s="106"/>
      <c r="CJ94" s="106"/>
      <c r="CK94" s="106"/>
      <c r="CL94" s="106"/>
      <c r="CM94" s="106"/>
      <c r="CN94" s="106"/>
      <c r="CO94" s="106"/>
      <c r="CP94" s="106"/>
      <c r="CQ94" s="3"/>
      <c r="CR94" s="3"/>
      <c r="CS94" s="59"/>
    </row>
    <row r="95" spans="1:98" s="60" customFormat="1" ht="17.45" customHeight="1" x14ac:dyDescent="0.25">
      <c r="A95" s="103"/>
      <c r="B95" s="103"/>
      <c r="C95" s="45"/>
      <c r="D95" s="45"/>
      <c r="E95" s="105"/>
      <c r="F95" s="105"/>
      <c r="G95" s="105"/>
      <c r="H95" s="105"/>
      <c r="I95" s="105"/>
      <c r="J95" s="105"/>
      <c r="K95" s="105"/>
      <c r="L95" s="105"/>
      <c r="M95" s="105"/>
      <c r="N95" s="105"/>
      <c r="O95" s="105"/>
      <c r="P95" s="105"/>
      <c r="Q95" s="105"/>
      <c r="R95" s="105"/>
      <c r="S95" s="105"/>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06"/>
      <c r="BR95" s="106"/>
      <c r="BS95" s="106"/>
      <c r="BT95" s="106"/>
      <c r="BU95" s="106"/>
      <c r="BV95" s="106"/>
      <c r="BW95" s="106"/>
      <c r="BX95" s="106"/>
      <c r="BY95" s="106"/>
      <c r="BZ95" s="106"/>
      <c r="CA95" s="106"/>
      <c r="CB95" s="106"/>
      <c r="CC95" s="106"/>
      <c r="CD95" s="106"/>
      <c r="CE95" s="106"/>
      <c r="CF95" s="106"/>
      <c r="CG95" s="106"/>
      <c r="CH95" s="106"/>
      <c r="CI95" s="106"/>
      <c r="CJ95" s="106"/>
      <c r="CK95" s="106"/>
      <c r="CL95" s="106"/>
      <c r="CM95" s="106"/>
      <c r="CN95" s="106"/>
      <c r="CO95" s="106"/>
      <c r="CP95" s="106"/>
      <c r="CQ95" s="3"/>
      <c r="CR95" s="3"/>
      <c r="CS95" s="59"/>
    </row>
    <row r="96" spans="1:98" s="60" customFormat="1" ht="17.45" customHeight="1" x14ac:dyDescent="0.2">
      <c r="A96" s="198" t="s">
        <v>78</v>
      </c>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199"/>
      <c r="AK96" s="199"/>
      <c r="AL96" s="199"/>
      <c r="AM96" s="199"/>
      <c r="AN96" s="199"/>
      <c r="AO96" s="199"/>
      <c r="AP96" s="199"/>
      <c r="AQ96" s="199"/>
      <c r="AR96" s="199"/>
      <c r="AS96" s="199"/>
      <c r="AT96" s="199"/>
      <c r="AU96" s="199"/>
      <c r="AV96" s="199"/>
      <c r="AW96" s="199"/>
      <c r="AX96" s="199"/>
      <c r="AY96" s="199"/>
      <c r="AZ96" s="199"/>
      <c r="BA96" s="199"/>
      <c r="BB96" s="199"/>
      <c r="BC96" s="199"/>
      <c r="BD96" s="199"/>
      <c r="BE96" s="199"/>
      <c r="BF96" s="199"/>
      <c r="BG96" s="199"/>
      <c r="BH96" s="199"/>
      <c r="BI96" s="199"/>
      <c r="BJ96" s="199"/>
      <c r="BK96" s="199"/>
      <c r="BL96" s="199"/>
      <c r="BM96" s="199"/>
      <c r="BN96" s="199"/>
      <c r="BO96" s="199"/>
      <c r="BP96" s="199"/>
      <c r="BQ96" s="199"/>
      <c r="BR96" s="199"/>
      <c r="BS96" s="199"/>
      <c r="BT96" s="199"/>
      <c r="BU96" s="199"/>
      <c r="BV96" s="199"/>
      <c r="BW96" s="199"/>
      <c r="BX96" s="199"/>
      <c r="BY96" s="199"/>
      <c r="BZ96" s="199"/>
      <c r="CA96" s="199"/>
      <c r="CB96" s="199"/>
      <c r="CC96" s="199"/>
      <c r="CD96" s="199"/>
      <c r="CE96" s="199"/>
      <c r="CF96" s="199"/>
      <c r="CG96" s="199"/>
      <c r="CH96" s="199"/>
      <c r="CI96" s="199"/>
      <c r="CJ96" s="199"/>
      <c r="CK96" s="199"/>
      <c r="CL96" s="199"/>
      <c r="CM96" s="199"/>
      <c r="CN96" s="199"/>
      <c r="CO96" s="199"/>
      <c r="CP96" s="199"/>
      <c r="CQ96" s="199"/>
      <c r="CR96" s="199"/>
      <c r="CS96" s="199"/>
      <c r="CT96" s="109"/>
    </row>
    <row r="97" spans="1:98" s="60" customFormat="1" ht="7.5" customHeight="1" x14ac:dyDescent="0.25">
      <c r="A97" s="110"/>
      <c r="B97" s="111"/>
      <c r="C97" s="28"/>
      <c r="D97" s="28"/>
      <c r="E97" s="112"/>
      <c r="F97" s="112"/>
      <c r="G97" s="112"/>
      <c r="H97" s="112"/>
      <c r="I97" s="112"/>
      <c r="J97" s="112"/>
      <c r="K97" s="112"/>
      <c r="L97" s="112"/>
      <c r="M97" s="112"/>
      <c r="N97" s="112"/>
      <c r="O97" s="112"/>
      <c r="P97" s="112"/>
      <c r="Q97" s="112"/>
      <c r="R97" s="112"/>
      <c r="S97" s="112"/>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c r="CK97" s="113"/>
      <c r="CL97" s="113"/>
      <c r="CM97" s="113"/>
      <c r="CN97" s="113"/>
      <c r="CO97" s="113"/>
      <c r="CP97" s="113"/>
      <c r="CQ97" s="114"/>
      <c r="CR97" s="114"/>
      <c r="CS97" s="115"/>
      <c r="CT97" s="116"/>
    </row>
    <row r="98" spans="1:98" s="60" customFormat="1" ht="18.75" customHeight="1" x14ac:dyDescent="0.2">
      <c r="A98" s="220" t="s">
        <v>103</v>
      </c>
      <c r="B98" s="221"/>
      <c r="C98" s="221"/>
      <c r="D98" s="221"/>
      <c r="E98" s="112"/>
      <c r="F98" s="112"/>
      <c r="G98" s="112"/>
      <c r="H98" s="112"/>
      <c r="I98" s="112"/>
      <c r="J98" s="112"/>
      <c r="K98" s="112"/>
      <c r="L98" s="112"/>
      <c r="M98" s="112"/>
      <c r="N98" s="112"/>
      <c r="O98" s="112"/>
      <c r="P98" s="112"/>
      <c r="Q98" s="112"/>
      <c r="R98" s="112"/>
      <c r="S98" s="112"/>
      <c r="T98" s="113"/>
      <c r="U98" s="113"/>
      <c r="V98" s="113"/>
      <c r="W98" s="113"/>
      <c r="X98" s="113"/>
      <c r="Y98" s="113"/>
      <c r="Z98" s="113"/>
      <c r="AA98" s="113"/>
      <c r="AB98" s="113"/>
      <c r="AC98" s="113"/>
      <c r="AD98" s="113"/>
      <c r="AE98" s="113"/>
      <c r="AF98" s="113"/>
      <c r="AG98" s="113"/>
      <c r="AH98" s="113"/>
      <c r="AI98" s="113"/>
      <c r="AJ98" s="113"/>
      <c r="AK98" s="113"/>
      <c r="AL98" s="117" t="s">
        <v>79</v>
      </c>
      <c r="AM98" s="118"/>
      <c r="AN98" s="118"/>
      <c r="AO98" s="118"/>
      <c r="AP98" s="118"/>
      <c r="AQ98" s="118"/>
      <c r="AR98" s="117"/>
      <c r="AS98" s="118"/>
      <c r="AT98" s="118"/>
      <c r="AU98" s="118"/>
      <c r="AV98" s="118"/>
      <c r="AW98" s="118"/>
      <c r="AX98" s="118"/>
      <c r="AY98" s="118"/>
      <c r="AZ98" s="118"/>
      <c r="BA98" s="118"/>
      <c r="BB98" s="118"/>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c r="CA98" s="118"/>
      <c r="CB98" s="118"/>
      <c r="CC98" s="118"/>
      <c r="CD98" s="118"/>
      <c r="CE98" s="118"/>
      <c r="CF98" s="118"/>
      <c r="CG98" s="118"/>
      <c r="CH98" s="118"/>
      <c r="CI98" s="118"/>
      <c r="CJ98" s="118"/>
      <c r="CK98" s="118"/>
      <c r="CL98" s="118"/>
      <c r="CM98" s="118"/>
      <c r="CN98" s="118"/>
      <c r="CO98" s="113"/>
      <c r="CP98" s="113"/>
      <c r="CQ98" s="114"/>
      <c r="CR98" s="114"/>
      <c r="CS98" s="119" t="s">
        <v>66</v>
      </c>
      <c r="CT98" s="120">
        <f>CT72</f>
        <v>0</v>
      </c>
    </row>
    <row r="99" spans="1:98" s="60" customFormat="1" ht="7.9" customHeight="1" x14ac:dyDescent="0.25">
      <c r="A99" s="121"/>
      <c r="B99" s="114"/>
      <c r="C99" s="114"/>
      <c r="D99" s="114"/>
      <c r="E99" s="10"/>
      <c r="F99" s="10"/>
      <c r="G99" s="10"/>
      <c r="H99" s="10"/>
      <c r="I99" s="10"/>
      <c r="J99" s="10"/>
      <c r="K99" s="10"/>
      <c r="L99" s="10"/>
      <c r="M99" s="10"/>
      <c r="N99" s="10"/>
      <c r="O99" s="10"/>
      <c r="P99" s="10"/>
      <c r="Q99" s="10"/>
      <c r="R99" s="10"/>
      <c r="S99" s="10"/>
      <c r="T99" s="122"/>
      <c r="U99" s="114"/>
      <c r="V99" s="114"/>
      <c r="W99" s="122"/>
      <c r="X99" s="114"/>
      <c r="Y99" s="114"/>
      <c r="Z99" s="122"/>
      <c r="AA99" s="114"/>
      <c r="AB99" s="114"/>
      <c r="AC99" s="122"/>
      <c r="AD99" s="114"/>
      <c r="AE99" s="114"/>
      <c r="AF99" s="122"/>
      <c r="AG99" s="114"/>
      <c r="AH99" s="114"/>
      <c r="AI99" s="122"/>
      <c r="AJ99" s="114"/>
      <c r="AK99" s="114"/>
      <c r="AL99" s="123"/>
      <c r="AM99" s="41"/>
      <c r="AN99" s="41"/>
      <c r="AO99" s="123"/>
      <c r="AP99" s="41"/>
      <c r="AQ99" s="41"/>
      <c r="AR99" s="123"/>
      <c r="AS99" s="41"/>
      <c r="AT99" s="41"/>
      <c r="AU99" s="123"/>
      <c r="AV99" s="41"/>
      <c r="AW99" s="41"/>
      <c r="AX99" s="123"/>
      <c r="AY99" s="41"/>
      <c r="AZ99" s="41"/>
      <c r="BA99" s="123"/>
      <c r="BB99" s="41"/>
      <c r="BC99" s="41"/>
      <c r="BD99" s="123"/>
      <c r="BE99" s="41"/>
      <c r="BF99" s="41"/>
      <c r="BG99" s="123"/>
      <c r="BH99" s="41"/>
      <c r="BI99" s="41"/>
      <c r="BJ99" s="123"/>
      <c r="BK99" s="41"/>
      <c r="BL99" s="41"/>
      <c r="BM99" s="123"/>
      <c r="BN99" s="41"/>
      <c r="BO99" s="41"/>
      <c r="BP99" s="123"/>
      <c r="BQ99" s="41"/>
      <c r="BR99" s="41"/>
      <c r="BS99" s="123"/>
      <c r="BT99" s="41"/>
      <c r="BU99" s="41"/>
      <c r="BV99" s="123"/>
      <c r="BW99" s="41"/>
      <c r="BX99" s="41"/>
      <c r="BY99" s="123"/>
      <c r="BZ99" s="41"/>
      <c r="CA99" s="41"/>
      <c r="CB99" s="123"/>
      <c r="CC99" s="41"/>
      <c r="CD99" s="123"/>
      <c r="CE99" s="41"/>
      <c r="CF99" s="123"/>
      <c r="CG99" s="41"/>
      <c r="CH99" s="123"/>
      <c r="CI99" s="41"/>
      <c r="CJ99" s="123"/>
      <c r="CK99" s="41"/>
      <c r="CL99" s="123"/>
      <c r="CM99" s="41"/>
      <c r="CN99" s="123"/>
      <c r="CO99" s="114"/>
      <c r="CP99" s="122"/>
      <c r="CQ99" s="114"/>
      <c r="CR99" s="114"/>
      <c r="CS99" s="115"/>
      <c r="CT99" s="116"/>
    </row>
    <row r="100" spans="1:98" s="45" customFormat="1" ht="17.45" customHeight="1" x14ac:dyDescent="0.25">
      <c r="A100" s="124"/>
      <c r="B100" s="28"/>
      <c r="C100" s="28"/>
      <c r="D100" s="28"/>
      <c r="E100" s="12"/>
      <c r="F100" s="12"/>
      <c r="G100" s="12"/>
      <c r="H100" s="12"/>
      <c r="I100" s="12"/>
      <c r="J100" s="12"/>
      <c r="K100" s="12"/>
      <c r="L100" s="12"/>
      <c r="M100" s="12"/>
      <c r="N100" s="12"/>
      <c r="O100" s="12"/>
      <c r="P100" s="12"/>
      <c r="Q100" s="12"/>
      <c r="R100" s="12"/>
      <c r="S100" s="12"/>
      <c r="T100" s="42"/>
      <c r="U100" s="28"/>
      <c r="V100" s="28"/>
      <c r="W100" s="42"/>
      <c r="X100" s="28"/>
      <c r="Y100" s="28"/>
      <c r="Z100" s="42"/>
      <c r="AA100" s="28"/>
      <c r="AB100" s="28"/>
      <c r="AC100" s="42"/>
      <c r="AD100" s="28"/>
      <c r="AE100" s="28"/>
      <c r="AF100" s="42"/>
      <c r="AG100" s="28"/>
      <c r="AH100" s="28"/>
      <c r="AI100" s="42"/>
      <c r="AJ100" s="28"/>
      <c r="AK100" s="28"/>
      <c r="AL100" s="218" t="s">
        <v>59</v>
      </c>
      <c r="AM100" s="218"/>
      <c r="AN100" s="218"/>
      <c r="AO100" s="218"/>
      <c r="AP100" s="218"/>
      <c r="AQ100" s="218"/>
      <c r="AR100" s="218"/>
      <c r="AS100" s="218"/>
      <c r="AT100" s="218"/>
      <c r="AU100" s="218"/>
      <c r="AV100" s="218"/>
      <c r="AW100" s="218"/>
      <c r="AX100" s="218"/>
      <c r="AY100" s="218"/>
      <c r="AZ100" s="218"/>
      <c r="BA100" s="218"/>
      <c r="BB100" s="218"/>
      <c r="BC100" s="218"/>
      <c r="BD100" s="218"/>
      <c r="BE100" s="218"/>
      <c r="BF100" s="218"/>
      <c r="BG100" s="218"/>
      <c r="BH100" s="218"/>
      <c r="BI100" s="218"/>
      <c r="BJ100" s="218"/>
      <c r="BK100" s="218"/>
      <c r="BL100" s="218"/>
      <c r="BM100" s="218"/>
      <c r="BN100" s="218"/>
      <c r="BO100" s="218"/>
      <c r="BP100" s="218"/>
      <c r="BQ100" s="218"/>
      <c r="BR100" s="218"/>
      <c r="BS100" s="218"/>
      <c r="BT100" s="218"/>
      <c r="BU100" s="218"/>
      <c r="BV100" s="218"/>
      <c r="BW100" s="218"/>
      <c r="BX100" s="218"/>
      <c r="BY100" s="218"/>
      <c r="BZ100" s="218"/>
      <c r="CA100" s="218"/>
      <c r="CB100" s="218"/>
      <c r="CC100" s="218"/>
      <c r="CD100" s="218"/>
      <c r="CE100" s="218"/>
      <c r="CF100" s="218"/>
      <c r="CG100" s="218"/>
      <c r="CH100" s="218"/>
      <c r="CI100" s="218"/>
      <c r="CJ100" s="218"/>
      <c r="CK100" s="218"/>
      <c r="CL100" s="218"/>
      <c r="CM100" s="218"/>
      <c r="CN100" s="218"/>
      <c r="CO100" s="28"/>
      <c r="CP100" s="42"/>
      <c r="CQ100" s="28"/>
      <c r="CR100" s="28"/>
      <c r="CS100" s="119" t="s">
        <v>66</v>
      </c>
      <c r="CT100" s="150"/>
    </row>
    <row r="101" spans="1:98" s="45" customFormat="1" ht="7.9" customHeight="1" x14ac:dyDescent="0.3">
      <c r="A101" s="124"/>
      <c r="B101" s="28"/>
      <c r="C101" s="28"/>
      <c r="D101" s="28"/>
      <c r="E101" s="12"/>
      <c r="F101" s="12"/>
      <c r="G101" s="12"/>
      <c r="H101" s="12"/>
      <c r="I101" s="12"/>
      <c r="J101" s="12"/>
      <c r="K101" s="12"/>
      <c r="L101" s="12"/>
      <c r="M101" s="12"/>
      <c r="N101" s="12"/>
      <c r="O101" s="12"/>
      <c r="P101" s="12"/>
      <c r="Q101" s="12"/>
      <c r="R101" s="12"/>
      <c r="S101" s="12"/>
      <c r="T101" s="42"/>
      <c r="U101" s="28"/>
      <c r="V101" s="28"/>
      <c r="W101" s="42"/>
      <c r="X101" s="28"/>
      <c r="Y101" s="28"/>
      <c r="Z101" s="42"/>
      <c r="AA101" s="28"/>
      <c r="AB101" s="28"/>
      <c r="AC101" s="42"/>
      <c r="AD101" s="28"/>
      <c r="AE101" s="28"/>
      <c r="AF101" s="42"/>
      <c r="AG101" s="28"/>
      <c r="AH101" s="28"/>
      <c r="AI101" s="42"/>
      <c r="AJ101" s="28"/>
      <c r="AK101" s="28"/>
      <c r="AL101" s="123"/>
      <c r="AM101" s="41"/>
      <c r="AN101" s="41"/>
      <c r="AO101" s="123"/>
      <c r="AP101" s="41"/>
      <c r="AQ101" s="41"/>
      <c r="AR101" s="123"/>
      <c r="AS101" s="41"/>
      <c r="AT101" s="41"/>
      <c r="AU101" s="123"/>
      <c r="AV101" s="41"/>
      <c r="AW101" s="41"/>
      <c r="AX101" s="123"/>
      <c r="AY101" s="41"/>
      <c r="AZ101" s="41"/>
      <c r="BA101" s="123"/>
      <c r="BB101" s="41"/>
      <c r="BC101" s="41"/>
      <c r="BD101" s="123"/>
      <c r="BE101" s="41"/>
      <c r="BF101" s="41"/>
      <c r="BG101" s="123"/>
      <c r="BH101" s="41"/>
      <c r="BI101" s="41"/>
      <c r="BJ101" s="123"/>
      <c r="BK101" s="41"/>
      <c r="BL101" s="41"/>
      <c r="BM101" s="123"/>
      <c r="BN101" s="41"/>
      <c r="BO101" s="41"/>
      <c r="BP101" s="123"/>
      <c r="BQ101" s="41"/>
      <c r="BR101" s="41"/>
      <c r="BS101" s="123"/>
      <c r="BT101" s="41"/>
      <c r="BU101" s="41"/>
      <c r="BV101" s="123"/>
      <c r="BW101" s="41"/>
      <c r="BX101" s="41"/>
      <c r="BY101" s="123"/>
      <c r="BZ101" s="41"/>
      <c r="CA101" s="41"/>
      <c r="CB101" s="125"/>
      <c r="CC101" s="126"/>
      <c r="CD101" s="123"/>
      <c r="CE101" s="41"/>
      <c r="CF101" s="123"/>
      <c r="CG101" s="41"/>
      <c r="CH101" s="123"/>
      <c r="CI101" s="41"/>
      <c r="CJ101" s="123"/>
      <c r="CK101" s="41"/>
      <c r="CL101" s="123"/>
      <c r="CM101" s="41"/>
      <c r="CN101" s="123"/>
      <c r="CO101" s="28"/>
      <c r="CP101" s="42"/>
      <c r="CQ101" s="28"/>
      <c r="CR101" s="28"/>
      <c r="CS101" s="43"/>
      <c r="CT101" s="116"/>
    </row>
    <row r="102" spans="1:98" s="45" customFormat="1" ht="17.45" customHeight="1" x14ac:dyDescent="0.25">
      <c r="A102" s="124"/>
      <c r="B102" s="28"/>
      <c r="C102" s="28"/>
      <c r="D102" s="28"/>
      <c r="E102" s="12"/>
      <c r="F102" s="12"/>
      <c r="G102" s="12"/>
      <c r="H102" s="12"/>
      <c r="I102" s="12"/>
      <c r="J102" s="12"/>
      <c r="K102" s="12"/>
      <c r="L102" s="12"/>
      <c r="M102" s="12"/>
      <c r="N102" s="12"/>
      <c r="O102" s="12"/>
      <c r="P102" s="12"/>
      <c r="Q102" s="12"/>
      <c r="R102" s="12"/>
      <c r="S102" s="12"/>
      <c r="T102" s="42"/>
      <c r="U102" s="28"/>
      <c r="V102" s="28"/>
      <c r="W102" s="42"/>
      <c r="X102" s="28"/>
      <c r="Y102" s="28"/>
      <c r="Z102" s="42"/>
      <c r="AA102" s="28"/>
      <c r="AB102" s="28"/>
      <c r="AC102" s="42"/>
      <c r="AD102" s="28"/>
      <c r="AE102" s="28"/>
      <c r="AF102" s="42"/>
      <c r="AG102" s="28"/>
      <c r="AH102" s="28"/>
      <c r="AI102" s="42"/>
      <c r="AJ102" s="28"/>
      <c r="AK102" s="28"/>
      <c r="AL102" s="218" t="s">
        <v>114</v>
      </c>
      <c r="AM102" s="218"/>
      <c r="AN102" s="218"/>
      <c r="AO102" s="218"/>
      <c r="AP102" s="218"/>
      <c r="AQ102" s="218"/>
      <c r="AR102" s="218"/>
      <c r="AS102" s="218"/>
      <c r="AT102" s="218"/>
      <c r="AU102" s="218"/>
      <c r="AV102" s="218"/>
      <c r="AW102" s="218"/>
      <c r="AX102" s="218"/>
      <c r="AY102" s="218"/>
      <c r="AZ102" s="218"/>
      <c r="BA102" s="218"/>
      <c r="BB102" s="218"/>
      <c r="BC102" s="218"/>
      <c r="BD102" s="218"/>
      <c r="BE102" s="218"/>
      <c r="BF102" s="218"/>
      <c r="BG102" s="218"/>
      <c r="BH102" s="218"/>
      <c r="BI102" s="218"/>
      <c r="BJ102" s="218"/>
      <c r="BK102" s="218"/>
      <c r="BL102" s="218"/>
      <c r="BM102" s="218"/>
      <c r="BN102" s="218"/>
      <c r="BO102" s="218"/>
      <c r="BP102" s="218"/>
      <c r="BQ102" s="218"/>
      <c r="BR102" s="218"/>
      <c r="BS102" s="218"/>
      <c r="BT102" s="218"/>
      <c r="BU102" s="218"/>
      <c r="BV102" s="218"/>
      <c r="BW102" s="218"/>
      <c r="BX102" s="218"/>
      <c r="BY102" s="218"/>
      <c r="BZ102" s="218"/>
      <c r="CA102" s="218"/>
      <c r="CB102" s="218"/>
      <c r="CC102" s="218"/>
      <c r="CD102" s="218"/>
      <c r="CE102" s="218"/>
      <c r="CF102" s="218"/>
      <c r="CG102" s="218"/>
      <c r="CH102" s="218"/>
      <c r="CI102" s="218"/>
      <c r="CJ102" s="218"/>
      <c r="CK102" s="218"/>
      <c r="CL102" s="218"/>
      <c r="CM102" s="218"/>
      <c r="CN102" s="218"/>
      <c r="CO102" s="28"/>
      <c r="CP102" s="42"/>
      <c r="CQ102" s="28"/>
      <c r="CR102" s="28"/>
      <c r="CS102" s="119" t="s">
        <v>66</v>
      </c>
      <c r="CT102" s="150"/>
    </row>
    <row r="103" spans="1:98" s="45" customFormat="1" ht="7.9" customHeight="1" x14ac:dyDescent="0.3">
      <c r="A103" s="124"/>
      <c r="B103" s="28"/>
      <c r="C103" s="28"/>
      <c r="D103" s="28"/>
      <c r="E103" s="12"/>
      <c r="F103" s="12"/>
      <c r="G103" s="12"/>
      <c r="H103" s="12"/>
      <c r="I103" s="12"/>
      <c r="J103" s="12"/>
      <c r="K103" s="12"/>
      <c r="L103" s="12"/>
      <c r="M103" s="12"/>
      <c r="N103" s="12"/>
      <c r="O103" s="12"/>
      <c r="P103" s="12"/>
      <c r="Q103" s="12"/>
      <c r="R103" s="12"/>
      <c r="S103" s="12"/>
      <c r="T103" s="42"/>
      <c r="U103" s="28"/>
      <c r="V103" s="28"/>
      <c r="W103" s="42"/>
      <c r="X103" s="28"/>
      <c r="Y103" s="28"/>
      <c r="Z103" s="42"/>
      <c r="AA103" s="28"/>
      <c r="AB103" s="28"/>
      <c r="AC103" s="42"/>
      <c r="AD103" s="28"/>
      <c r="AE103" s="28"/>
      <c r="AF103" s="42"/>
      <c r="AG103" s="28"/>
      <c r="AH103" s="28"/>
      <c r="AI103" s="42"/>
      <c r="AJ103" s="28"/>
      <c r="AK103" s="28"/>
      <c r="AL103" s="123"/>
      <c r="AM103" s="41"/>
      <c r="AN103" s="41"/>
      <c r="AO103" s="123"/>
      <c r="AP103" s="41"/>
      <c r="AQ103" s="41"/>
      <c r="AR103" s="123"/>
      <c r="AS103" s="41"/>
      <c r="AT103" s="41"/>
      <c r="AU103" s="123"/>
      <c r="AV103" s="41"/>
      <c r="AW103" s="41"/>
      <c r="AX103" s="123"/>
      <c r="AY103" s="41"/>
      <c r="AZ103" s="41"/>
      <c r="BA103" s="123"/>
      <c r="BB103" s="41"/>
      <c r="BC103" s="41"/>
      <c r="BD103" s="123"/>
      <c r="BE103" s="41"/>
      <c r="BF103" s="41"/>
      <c r="BG103" s="123"/>
      <c r="BH103" s="41"/>
      <c r="BI103" s="41"/>
      <c r="BJ103" s="123"/>
      <c r="BK103" s="41"/>
      <c r="BL103" s="41"/>
      <c r="BM103" s="123"/>
      <c r="BN103" s="41"/>
      <c r="BO103" s="41"/>
      <c r="BP103" s="123"/>
      <c r="BQ103" s="41"/>
      <c r="BR103" s="41"/>
      <c r="BS103" s="123"/>
      <c r="BT103" s="41"/>
      <c r="BU103" s="41"/>
      <c r="BV103" s="123"/>
      <c r="BW103" s="41"/>
      <c r="BX103" s="41"/>
      <c r="BY103" s="123"/>
      <c r="BZ103" s="41"/>
      <c r="CA103" s="41"/>
      <c r="CB103" s="125"/>
      <c r="CC103" s="126"/>
      <c r="CD103" s="123"/>
      <c r="CE103" s="41"/>
      <c r="CF103" s="123"/>
      <c r="CG103" s="41"/>
      <c r="CH103" s="123"/>
      <c r="CI103" s="41"/>
      <c r="CJ103" s="123"/>
      <c r="CK103" s="41"/>
      <c r="CL103" s="123"/>
      <c r="CM103" s="41"/>
      <c r="CN103" s="123"/>
      <c r="CO103" s="28"/>
      <c r="CP103" s="42"/>
      <c r="CQ103" s="28"/>
      <c r="CR103" s="28"/>
      <c r="CS103" s="43"/>
      <c r="CT103" s="116"/>
    </row>
    <row r="104" spans="1:98" s="45" customFormat="1" ht="17.45" customHeight="1" x14ac:dyDescent="0.25">
      <c r="A104" s="124"/>
      <c r="B104" s="28"/>
      <c r="C104" s="28"/>
      <c r="D104" s="28"/>
      <c r="E104" s="12"/>
      <c r="F104" s="12"/>
      <c r="G104" s="12"/>
      <c r="H104" s="12"/>
      <c r="I104" s="12"/>
      <c r="J104" s="12"/>
      <c r="K104" s="12"/>
      <c r="L104" s="12"/>
      <c r="M104" s="12"/>
      <c r="N104" s="12"/>
      <c r="O104" s="12"/>
      <c r="P104" s="12"/>
      <c r="Q104" s="12"/>
      <c r="R104" s="12"/>
      <c r="S104" s="12"/>
      <c r="T104" s="28"/>
      <c r="U104" s="28"/>
      <c r="V104" s="28"/>
      <c r="W104" s="28"/>
      <c r="X104" s="28"/>
      <c r="Y104" s="28"/>
      <c r="Z104" s="28"/>
      <c r="AA104" s="28"/>
      <c r="AB104" s="28"/>
      <c r="AC104" s="28"/>
      <c r="AD104" s="28"/>
      <c r="AE104" s="28"/>
      <c r="AF104" s="28"/>
      <c r="AG104" s="28"/>
      <c r="AH104" s="28"/>
      <c r="AI104" s="28"/>
      <c r="AJ104" s="28"/>
      <c r="AK104" s="28"/>
      <c r="AL104" s="117" t="s">
        <v>80</v>
      </c>
      <c r="AM104" s="117"/>
      <c r="AN104" s="117"/>
      <c r="AO104" s="117"/>
      <c r="AP104" s="117"/>
      <c r="AQ104" s="117"/>
      <c r="AR104" s="117"/>
      <c r="AS104" s="117"/>
      <c r="AT104" s="117"/>
      <c r="AU104" s="117"/>
      <c r="AV104" s="117"/>
      <c r="AW104" s="117"/>
      <c r="AX104" s="117"/>
      <c r="AY104" s="117"/>
      <c r="AZ104" s="117"/>
      <c r="BA104" s="117"/>
      <c r="BB104" s="117"/>
      <c r="BC104" s="117"/>
      <c r="BD104" s="117"/>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41"/>
      <c r="CC104" s="41"/>
      <c r="CD104" s="41"/>
      <c r="CE104" s="41"/>
      <c r="CF104" s="41"/>
      <c r="CG104" s="41"/>
      <c r="CH104" s="123"/>
      <c r="CI104" s="41"/>
      <c r="CJ104" s="123"/>
      <c r="CK104" s="41"/>
      <c r="CL104" s="123"/>
      <c r="CM104" s="41"/>
      <c r="CN104" s="123"/>
      <c r="CO104" s="28"/>
      <c r="CP104" s="42"/>
      <c r="CQ104" s="28"/>
      <c r="CR104" s="28"/>
      <c r="CS104" s="119" t="s">
        <v>66</v>
      </c>
      <c r="CT104" s="150"/>
    </row>
    <row r="105" spans="1:98" s="45" customFormat="1" ht="7.9" customHeight="1" x14ac:dyDescent="0.25">
      <c r="A105" s="124"/>
      <c r="B105" s="28"/>
      <c r="C105" s="28"/>
      <c r="D105" s="28"/>
      <c r="E105" s="12"/>
      <c r="F105" s="12"/>
      <c r="G105" s="12"/>
      <c r="H105" s="12"/>
      <c r="I105" s="12"/>
      <c r="J105" s="12"/>
      <c r="K105" s="12"/>
      <c r="L105" s="12"/>
      <c r="M105" s="12"/>
      <c r="N105" s="12"/>
      <c r="O105" s="12"/>
      <c r="P105" s="12"/>
      <c r="Q105" s="12"/>
      <c r="R105" s="12"/>
      <c r="S105" s="12"/>
      <c r="T105" s="42"/>
      <c r="U105" s="28"/>
      <c r="V105" s="28"/>
      <c r="W105" s="42"/>
      <c r="X105" s="28"/>
      <c r="Y105" s="28"/>
      <c r="Z105" s="42"/>
      <c r="AA105" s="28"/>
      <c r="AB105" s="28"/>
      <c r="AC105" s="42"/>
      <c r="AD105" s="28"/>
      <c r="AE105" s="28"/>
      <c r="AF105" s="42"/>
      <c r="AG105" s="28"/>
      <c r="AH105" s="28"/>
      <c r="AI105" s="42"/>
      <c r="AJ105" s="28"/>
      <c r="AK105" s="28"/>
      <c r="AL105" s="123"/>
      <c r="AM105" s="41"/>
      <c r="AN105" s="41"/>
      <c r="AO105" s="123"/>
      <c r="AP105" s="41"/>
      <c r="AQ105" s="41"/>
      <c r="AR105" s="123"/>
      <c r="AS105" s="41"/>
      <c r="AT105" s="41"/>
      <c r="AU105" s="123"/>
      <c r="AV105" s="41"/>
      <c r="AW105" s="41"/>
      <c r="AX105" s="123"/>
      <c r="AY105" s="41"/>
      <c r="AZ105" s="41"/>
      <c r="BA105" s="123"/>
      <c r="BB105" s="41"/>
      <c r="BC105" s="41"/>
      <c r="BD105" s="123"/>
      <c r="BE105" s="41"/>
      <c r="BF105" s="41"/>
      <c r="BG105" s="123"/>
      <c r="BH105" s="41"/>
      <c r="BI105" s="41"/>
      <c r="BJ105" s="123"/>
      <c r="BK105" s="41"/>
      <c r="BL105" s="41"/>
      <c r="BM105" s="123"/>
      <c r="BN105" s="41"/>
      <c r="BO105" s="41"/>
      <c r="BP105" s="123"/>
      <c r="BQ105" s="41"/>
      <c r="BR105" s="41"/>
      <c r="BS105" s="123"/>
      <c r="BT105" s="41"/>
      <c r="BU105" s="41"/>
      <c r="BV105" s="123"/>
      <c r="BW105" s="41"/>
      <c r="BX105" s="41"/>
      <c r="BY105" s="123"/>
      <c r="BZ105" s="41"/>
      <c r="CA105" s="41"/>
      <c r="CB105" s="123"/>
      <c r="CC105" s="41"/>
      <c r="CD105" s="123"/>
      <c r="CE105" s="41"/>
      <c r="CF105" s="123"/>
      <c r="CG105" s="41"/>
      <c r="CH105" s="123"/>
      <c r="CI105" s="41"/>
      <c r="CJ105" s="123"/>
      <c r="CK105" s="41"/>
      <c r="CL105" s="123"/>
      <c r="CM105" s="41"/>
      <c r="CN105" s="123"/>
      <c r="CO105" s="28"/>
      <c r="CP105" s="42"/>
      <c r="CQ105" s="28"/>
      <c r="CR105" s="28"/>
      <c r="CS105" s="43"/>
      <c r="CT105" s="116"/>
    </row>
    <row r="106" spans="1:98" s="45" customFormat="1" ht="17.45" customHeight="1" x14ac:dyDescent="0.25">
      <c r="A106" s="124"/>
      <c r="B106" s="28"/>
      <c r="C106" s="28"/>
      <c r="D106" s="28"/>
      <c r="E106" s="12"/>
      <c r="F106" s="12"/>
      <c r="G106" s="12"/>
      <c r="H106" s="12"/>
      <c r="I106" s="12"/>
      <c r="J106" s="12"/>
      <c r="K106" s="12"/>
      <c r="L106" s="12"/>
      <c r="M106" s="12"/>
      <c r="N106" s="12"/>
      <c r="O106" s="12"/>
      <c r="P106" s="12"/>
      <c r="Q106" s="12"/>
      <c r="R106" s="12"/>
      <c r="S106" s="12"/>
      <c r="T106" s="28"/>
      <c r="U106" s="28"/>
      <c r="V106" s="28"/>
      <c r="W106" s="28"/>
      <c r="X106" s="28"/>
      <c r="Y106" s="28"/>
      <c r="Z106" s="28"/>
      <c r="AA106" s="28"/>
      <c r="AB106" s="28"/>
      <c r="AC106" s="28"/>
      <c r="AD106" s="28"/>
      <c r="AE106" s="28"/>
      <c r="AF106" s="28"/>
      <c r="AG106" s="28"/>
      <c r="AH106" s="28"/>
      <c r="AI106" s="28"/>
      <c r="AJ106" s="28"/>
      <c r="AK106" s="28"/>
      <c r="AL106" s="117" t="s">
        <v>60</v>
      </c>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17"/>
      <c r="BL106" s="117"/>
      <c r="BM106" s="117"/>
      <c r="BN106" s="117"/>
      <c r="BO106" s="117"/>
      <c r="BP106" s="117"/>
      <c r="BQ106" s="117"/>
      <c r="BR106" s="117"/>
      <c r="BS106" s="117"/>
      <c r="BT106" s="117"/>
      <c r="BU106" s="117"/>
      <c r="BV106" s="117"/>
      <c r="BW106" s="117"/>
      <c r="BX106" s="117"/>
      <c r="BY106" s="117"/>
      <c r="BZ106" s="117"/>
      <c r="CA106" s="117"/>
      <c r="CB106" s="41"/>
      <c r="CC106" s="41"/>
      <c r="CD106" s="41"/>
      <c r="CE106" s="41"/>
      <c r="CF106" s="41"/>
      <c r="CG106" s="41"/>
      <c r="CH106" s="123"/>
      <c r="CI106" s="41"/>
      <c r="CJ106" s="123"/>
      <c r="CK106" s="41"/>
      <c r="CL106" s="123"/>
      <c r="CM106" s="41"/>
      <c r="CN106" s="123"/>
      <c r="CO106" s="28"/>
      <c r="CP106" s="42"/>
      <c r="CQ106" s="28"/>
      <c r="CR106" s="28"/>
      <c r="CS106" s="119" t="s">
        <v>66</v>
      </c>
      <c r="CT106" s="150"/>
    </row>
    <row r="107" spans="1:98" s="45" customFormat="1" ht="7.9" customHeight="1" x14ac:dyDescent="0.25">
      <c r="A107" s="124"/>
      <c r="B107" s="28"/>
      <c r="C107" s="28"/>
      <c r="D107" s="28"/>
      <c r="E107" s="12"/>
      <c r="F107" s="12"/>
      <c r="G107" s="12"/>
      <c r="H107" s="12"/>
      <c r="I107" s="12"/>
      <c r="J107" s="12"/>
      <c r="K107" s="12"/>
      <c r="L107" s="12"/>
      <c r="M107" s="12"/>
      <c r="N107" s="12"/>
      <c r="O107" s="12"/>
      <c r="P107" s="12"/>
      <c r="Q107" s="12"/>
      <c r="R107" s="12"/>
      <c r="S107" s="12"/>
      <c r="T107" s="42"/>
      <c r="U107" s="28"/>
      <c r="V107" s="28"/>
      <c r="W107" s="42"/>
      <c r="X107" s="28"/>
      <c r="Y107" s="28"/>
      <c r="Z107" s="42"/>
      <c r="AA107" s="28"/>
      <c r="AB107" s="28"/>
      <c r="AC107" s="42"/>
      <c r="AD107" s="28"/>
      <c r="AE107" s="28"/>
      <c r="AF107" s="42"/>
      <c r="AG107" s="28"/>
      <c r="AH107" s="28"/>
      <c r="AI107" s="42"/>
      <c r="AJ107" s="28"/>
      <c r="AK107" s="28"/>
      <c r="AL107" s="123"/>
      <c r="AM107" s="41"/>
      <c r="AN107" s="41"/>
      <c r="AO107" s="123"/>
      <c r="AP107" s="41"/>
      <c r="AQ107" s="41"/>
      <c r="AR107" s="123"/>
      <c r="AS107" s="41"/>
      <c r="AT107" s="41"/>
      <c r="AU107" s="123"/>
      <c r="AV107" s="41"/>
      <c r="AW107" s="41"/>
      <c r="AX107" s="123"/>
      <c r="AY107" s="41"/>
      <c r="AZ107" s="41"/>
      <c r="BA107" s="123"/>
      <c r="BB107" s="41"/>
      <c r="BC107" s="41"/>
      <c r="BD107" s="123"/>
      <c r="BE107" s="41"/>
      <c r="BF107" s="41"/>
      <c r="BG107" s="123"/>
      <c r="BH107" s="41"/>
      <c r="BI107" s="41"/>
      <c r="BJ107" s="123"/>
      <c r="BK107" s="41"/>
      <c r="BL107" s="41"/>
      <c r="BM107" s="123"/>
      <c r="BN107" s="41"/>
      <c r="BO107" s="41"/>
      <c r="BP107" s="123"/>
      <c r="BQ107" s="41"/>
      <c r="BR107" s="41"/>
      <c r="BS107" s="123"/>
      <c r="BT107" s="41"/>
      <c r="BU107" s="41"/>
      <c r="BV107" s="123"/>
      <c r="BW107" s="41"/>
      <c r="BX107" s="41"/>
      <c r="BY107" s="123"/>
      <c r="BZ107" s="41"/>
      <c r="CA107" s="41"/>
      <c r="CB107" s="123"/>
      <c r="CC107" s="41"/>
      <c r="CD107" s="123"/>
      <c r="CE107" s="41"/>
      <c r="CF107" s="123"/>
      <c r="CG107" s="41"/>
      <c r="CH107" s="123"/>
      <c r="CI107" s="41"/>
      <c r="CJ107" s="123"/>
      <c r="CK107" s="41"/>
      <c r="CL107" s="123"/>
      <c r="CM107" s="41"/>
      <c r="CN107" s="123"/>
      <c r="CO107" s="28"/>
      <c r="CP107" s="42"/>
      <c r="CQ107" s="28"/>
      <c r="CR107" s="28"/>
      <c r="CS107" s="43"/>
      <c r="CT107" s="116"/>
    </row>
    <row r="108" spans="1:98" s="45" customFormat="1" ht="17.45" customHeight="1" x14ac:dyDescent="0.25">
      <c r="A108" s="124"/>
      <c r="B108" s="28"/>
      <c r="C108" s="28"/>
      <c r="D108" s="28"/>
      <c r="E108" s="12"/>
      <c r="F108" s="12"/>
      <c r="G108" s="12"/>
      <c r="H108" s="12"/>
      <c r="I108" s="12"/>
      <c r="J108" s="12"/>
      <c r="K108" s="12"/>
      <c r="L108" s="12"/>
      <c r="M108" s="12"/>
      <c r="N108" s="12"/>
      <c r="O108" s="12"/>
      <c r="P108" s="12"/>
      <c r="Q108" s="12"/>
      <c r="R108" s="12"/>
      <c r="S108" s="12"/>
      <c r="T108" s="42"/>
      <c r="U108" s="28"/>
      <c r="V108" s="28"/>
      <c r="W108" s="42"/>
      <c r="X108" s="28"/>
      <c r="Y108" s="28"/>
      <c r="Z108" s="42"/>
      <c r="AA108" s="28"/>
      <c r="AB108" s="28"/>
      <c r="AC108" s="42"/>
      <c r="AD108" s="28"/>
      <c r="AE108" s="28"/>
      <c r="AF108" s="42"/>
      <c r="AG108" s="28"/>
      <c r="AH108" s="28"/>
      <c r="AI108" s="42"/>
      <c r="AJ108" s="28"/>
      <c r="AK108" s="28"/>
      <c r="AL108" s="127" t="s">
        <v>45</v>
      </c>
      <c r="AM108" s="40"/>
      <c r="AN108" s="40"/>
      <c r="AO108" s="128"/>
      <c r="AP108" s="40"/>
      <c r="AQ108" s="40"/>
      <c r="AR108" s="40"/>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40"/>
      <c r="CH108" s="40"/>
      <c r="CI108" s="40"/>
      <c r="CJ108" s="40"/>
      <c r="CK108" s="40"/>
      <c r="CL108" s="40"/>
      <c r="CM108" s="40"/>
      <c r="CN108" s="128"/>
      <c r="CO108" s="129"/>
      <c r="CP108" s="130"/>
      <c r="CQ108" s="129"/>
      <c r="CR108" s="129"/>
      <c r="CS108" s="131" t="s">
        <v>66</v>
      </c>
      <c r="CT108" s="179">
        <f>CT98+CT100+CT102+CT104+CT106</f>
        <v>0</v>
      </c>
    </row>
    <row r="109" spans="1:98" s="60" customFormat="1" ht="17.45" customHeight="1" x14ac:dyDescent="0.2">
      <c r="A109" s="132"/>
      <c r="B109" s="133"/>
      <c r="C109" s="133"/>
      <c r="D109" s="133"/>
      <c r="E109" s="30"/>
      <c r="F109" s="30"/>
      <c r="G109" s="30"/>
      <c r="H109" s="30"/>
      <c r="I109" s="30"/>
      <c r="J109" s="30"/>
      <c r="K109" s="30"/>
      <c r="L109" s="30"/>
      <c r="M109" s="30"/>
      <c r="N109" s="30"/>
      <c r="O109" s="30"/>
      <c r="P109" s="30"/>
      <c r="Q109" s="30"/>
      <c r="R109" s="30"/>
      <c r="S109" s="30"/>
      <c r="T109" s="134"/>
      <c r="U109" s="133"/>
      <c r="V109" s="133"/>
      <c r="W109" s="134"/>
      <c r="X109" s="133"/>
      <c r="Y109" s="133"/>
      <c r="Z109" s="134"/>
      <c r="AA109" s="133"/>
      <c r="AB109" s="133"/>
      <c r="AC109" s="134"/>
      <c r="AD109" s="133"/>
      <c r="AE109" s="133"/>
      <c r="AF109" s="134"/>
      <c r="AG109" s="133"/>
      <c r="AH109" s="133"/>
      <c r="AI109" s="134"/>
      <c r="AJ109" s="133"/>
      <c r="AK109" s="133"/>
      <c r="AL109" s="134"/>
      <c r="AM109" s="133"/>
      <c r="AN109" s="133"/>
      <c r="AO109" s="134"/>
      <c r="AP109" s="133"/>
      <c r="AQ109" s="133"/>
      <c r="AR109" s="134"/>
      <c r="AS109" s="133"/>
      <c r="AT109" s="133"/>
      <c r="AU109" s="134"/>
      <c r="AV109" s="133"/>
      <c r="AW109" s="133"/>
      <c r="AX109" s="134"/>
      <c r="AY109" s="133"/>
      <c r="AZ109" s="133"/>
      <c r="BA109" s="134"/>
      <c r="BB109" s="133"/>
      <c r="BC109" s="133"/>
      <c r="BD109" s="134"/>
      <c r="BE109" s="133"/>
      <c r="BF109" s="133"/>
      <c r="BG109" s="134"/>
      <c r="BH109" s="133"/>
      <c r="BI109" s="133"/>
      <c r="BJ109" s="134"/>
      <c r="BK109" s="133"/>
      <c r="BL109" s="133"/>
      <c r="BM109" s="134"/>
      <c r="BN109" s="133"/>
      <c r="BO109" s="133"/>
      <c r="BP109" s="134"/>
      <c r="BQ109" s="133"/>
      <c r="BR109" s="133"/>
      <c r="BS109" s="134"/>
      <c r="BT109" s="133"/>
      <c r="BU109" s="133"/>
      <c r="BV109" s="134"/>
      <c r="BW109" s="133"/>
      <c r="BX109" s="133"/>
      <c r="BY109" s="134"/>
      <c r="BZ109" s="133"/>
      <c r="CA109" s="133"/>
      <c r="CB109" s="134"/>
      <c r="CC109" s="133"/>
      <c r="CD109" s="134"/>
      <c r="CE109" s="133"/>
      <c r="CF109" s="134"/>
      <c r="CG109" s="133"/>
      <c r="CH109" s="134"/>
      <c r="CI109" s="133"/>
      <c r="CJ109" s="134"/>
      <c r="CK109" s="133"/>
      <c r="CL109" s="134"/>
      <c r="CM109" s="133"/>
      <c r="CN109" s="134"/>
      <c r="CO109" s="133"/>
      <c r="CP109" s="134"/>
      <c r="CQ109" s="133"/>
      <c r="CR109" s="133"/>
      <c r="CS109" s="135"/>
      <c r="CT109" s="136"/>
    </row>
    <row r="110" spans="1:98" s="60" customFormat="1" ht="39" customHeight="1" x14ac:dyDescent="0.2">
      <c r="A110" s="60" t="s">
        <v>82</v>
      </c>
      <c r="E110" s="3"/>
      <c r="F110" s="3"/>
      <c r="G110" s="3"/>
      <c r="H110" s="3"/>
      <c r="I110" s="3"/>
      <c r="J110" s="3"/>
      <c r="K110" s="3"/>
      <c r="L110" s="3"/>
      <c r="M110" s="3"/>
      <c r="N110" s="3"/>
      <c r="O110" s="3"/>
      <c r="P110" s="3"/>
      <c r="Q110" s="3"/>
      <c r="R110" s="3"/>
      <c r="S110" s="3"/>
      <c r="T110" s="61"/>
      <c r="U110" s="3"/>
      <c r="V110" s="3"/>
      <c r="W110" s="61"/>
      <c r="X110" s="3"/>
      <c r="Y110" s="3"/>
      <c r="Z110" s="61"/>
      <c r="AA110" s="3"/>
      <c r="AB110" s="3"/>
      <c r="AC110" s="61"/>
      <c r="AD110" s="3"/>
      <c r="AE110" s="3"/>
      <c r="AF110" s="61"/>
      <c r="AG110" s="3"/>
      <c r="AH110" s="3"/>
      <c r="AI110" s="61"/>
      <c r="AJ110" s="3"/>
      <c r="AK110" s="3"/>
      <c r="AL110" s="61"/>
      <c r="AM110" s="3"/>
      <c r="AN110" s="3"/>
      <c r="AO110" s="61"/>
      <c r="AP110" s="3"/>
      <c r="AQ110" s="3"/>
      <c r="AR110" s="61"/>
      <c r="AS110" s="3"/>
      <c r="AT110" s="3"/>
      <c r="AU110" s="61"/>
      <c r="AV110" s="3"/>
      <c r="AW110" s="3"/>
      <c r="AX110" s="61"/>
      <c r="AY110" s="3"/>
      <c r="AZ110" s="3"/>
      <c r="BA110" s="61"/>
      <c r="BB110" s="3"/>
      <c r="BC110" s="3"/>
      <c r="BD110" s="61"/>
      <c r="BE110" s="3"/>
      <c r="BF110" s="3"/>
      <c r="BG110" s="61"/>
      <c r="BH110" s="3"/>
      <c r="BI110" s="3"/>
      <c r="BJ110" s="61"/>
      <c r="BK110" s="3"/>
      <c r="BL110" s="3"/>
      <c r="BM110" s="61"/>
      <c r="BN110" s="3"/>
      <c r="BO110" s="3"/>
      <c r="BP110" s="61"/>
      <c r="BQ110" s="3"/>
      <c r="BR110" s="3"/>
      <c r="BS110" s="61"/>
      <c r="BT110" s="3"/>
      <c r="BU110" s="3"/>
      <c r="BV110" s="61"/>
      <c r="BW110" s="3"/>
      <c r="BX110" s="3"/>
      <c r="BY110" s="61"/>
      <c r="BZ110" s="3"/>
      <c r="CA110" s="3"/>
      <c r="CB110" s="61"/>
      <c r="CC110" s="3"/>
      <c r="CD110" s="61"/>
      <c r="CE110" s="3"/>
      <c r="CF110" s="61"/>
      <c r="CG110" s="3"/>
      <c r="CH110" s="61"/>
      <c r="CI110" s="3"/>
      <c r="CJ110" s="61"/>
      <c r="CK110" s="3"/>
      <c r="CL110" s="61"/>
      <c r="CM110" s="3"/>
      <c r="CN110" s="61"/>
      <c r="CO110" s="3"/>
      <c r="CP110" s="61"/>
      <c r="CQ110" s="3"/>
      <c r="CR110" s="3"/>
      <c r="CS110" s="59"/>
    </row>
    <row r="111" spans="1:98" s="60" customFormat="1" ht="17.45" customHeight="1" x14ac:dyDescent="0.25">
      <c r="A111" s="63" t="s">
        <v>67</v>
      </c>
      <c r="B111" s="45"/>
      <c r="C111" s="45"/>
      <c r="D111" s="45"/>
      <c r="E111" s="108"/>
      <c r="F111" s="108"/>
      <c r="G111" s="108"/>
      <c r="H111" s="108"/>
      <c r="I111" s="108"/>
      <c r="J111" s="108"/>
      <c r="K111" s="108"/>
      <c r="L111" s="108"/>
      <c r="M111" s="108"/>
      <c r="N111" s="108"/>
      <c r="O111" s="108"/>
      <c r="P111" s="108"/>
      <c r="Q111" s="108"/>
      <c r="R111" s="108"/>
      <c r="S111" s="10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3"/>
      <c r="CR111" s="3"/>
      <c r="CS111" s="59"/>
    </row>
    <row r="112" spans="1:98" s="60" customFormat="1" ht="9.75" customHeight="1" x14ac:dyDescent="0.25">
      <c r="A112" s="106"/>
      <c r="B112" s="106"/>
      <c r="C112" s="45"/>
      <c r="D112" s="45"/>
      <c r="E112" s="108"/>
      <c r="F112" s="108"/>
      <c r="G112" s="108"/>
      <c r="H112" s="108"/>
      <c r="I112" s="108"/>
      <c r="J112" s="108"/>
      <c r="K112" s="108"/>
      <c r="L112" s="108"/>
      <c r="M112" s="108"/>
      <c r="N112" s="108"/>
      <c r="O112" s="108"/>
      <c r="P112" s="108"/>
      <c r="Q112" s="108"/>
      <c r="R112" s="108"/>
      <c r="S112" s="10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3"/>
      <c r="CR112" s="3"/>
      <c r="CS112" s="59"/>
    </row>
    <row r="113" spans="1:98" s="60" customFormat="1" ht="17.45" customHeight="1" x14ac:dyDescent="0.25">
      <c r="A113" s="45" t="s">
        <v>58</v>
      </c>
      <c r="B113" s="45"/>
      <c r="D113" s="38"/>
      <c r="E113" s="158"/>
      <c r="F113" s="158"/>
      <c r="G113" s="158"/>
      <c r="H113" s="158"/>
      <c r="I113" s="158"/>
      <c r="J113" s="158"/>
      <c r="K113" s="158"/>
      <c r="L113" s="158"/>
      <c r="M113" s="158"/>
      <c r="N113" s="158"/>
      <c r="O113" s="158"/>
      <c r="P113" s="158"/>
      <c r="Q113" s="158"/>
      <c r="R113" s="158"/>
      <c r="S113" s="158"/>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3"/>
      <c r="CR113" s="3"/>
      <c r="CS113" s="59"/>
    </row>
    <row r="114" spans="1:98" s="60" customFormat="1" ht="8.25" customHeight="1" x14ac:dyDescent="0.25">
      <c r="A114" s="45"/>
      <c r="B114" s="45"/>
      <c r="E114" s="3"/>
      <c r="F114" s="3"/>
      <c r="G114" s="3"/>
      <c r="H114" s="3"/>
      <c r="I114" s="3"/>
      <c r="J114" s="3"/>
      <c r="K114" s="3"/>
      <c r="L114" s="3"/>
      <c r="M114" s="3"/>
      <c r="N114" s="3"/>
      <c r="O114" s="3"/>
      <c r="P114" s="3"/>
      <c r="Q114" s="3"/>
      <c r="R114" s="3"/>
      <c r="S114" s="3"/>
      <c r="T114" s="61"/>
      <c r="U114" s="3"/>
      <c r="V114" s="3"/>
      <c r="W114" s="61"/>
      <c r="X114" s="3"/>
      <c r="Y114" s="3"/>
      <c r="Z114" s="61"/>
      <c r="AA114" s="3"/>
      <c r="AB114" s="3"/>
      <c r="AC114" s="61"/>
      <c r="AD114" s="3"/>
      <c r="AE114" s="3"/>
      <c r="AF114" s="61"/>
      <c r="AG114" s="3"/>
      <c r="AH114" s="3"/>
      <c r="AI114" s="61"/>
      <c r="AJ114" s="3"/>
      <c r="AK114" s="3"/>
      <c r="AL114" s="61"/>
      <c r="AM114" s="3"/>
      <c r="AN114" s="3"/>
      <c r="AO114" s="61"/>
      <c r="AP114" s="3"/>
      <c r="AQ114" s="3"/>
      <c r="AR114" s="61"/>
      <c r="AS114" s="3"/>
      <c r="AT114" s="3"/>
      <c r="AU114" s="61"/>
      <c r="AV114" s="3"/>
      <c r="AW114" s="3"/>
      <c r="AX114" s="61"/>
      <c r="AY114" s="3"/>
      <c r="AZ114" s="3"/>
      <c r="BA114" s="61"/>
      <c r="BB114" s="3"/>
      <c r="BC114" s="3"/>
      <c r="BD114" s="61"/>
      <c r="BE114" s="3"/>
      <c r="BF114" s="3"/>
      <c r="BG114" s="61"/>
      <c r="BH114" s="3"/>
      <c r="BI114" s="3"/>
      <c r="BJ114" s="61"/>
      <c r="BK114" s="3"/>
      <c r="BL114" s="3"/>
      <c r="BM114" s="61"/>
      <c r="BN114" s="3"/>
      <c r="BO114" s="3"/>
      <c r="BP114" s="61"/>
      <c r="BQ114" s="3"/>
      <c r="BR114" s="3"/>
      <c r="BS114" s="61"/>
      <c r="BT114" s="3"/>
      <c r="BU114" s="3"/>
      <c r="BV114" s="61"/>
      <c r="BW114" s="3"/>
      <c r="BX114" s="3"/>
      <c r="BY114" s="61"/>
      <c r="BZ114" s="3"/>
      <c r="CA114" s="3"/>
      <c r="CB114" s="61"/>
      <c r="CC114" s="3"/>
      <c r="CD114" s="61"/>
      <c r="CE114" s="3"/>
      <c r="CF114" s="61"/>
      <c r="CG114" s="3"/>
      <c r="CH114" s="61"/>
      <c r="CI114" s="3"/>
      <c r="CJ114" s="61"/>
      <c r="CK114" s="3"/>
      <c r="CL114" s="61"/>
      <c r="CM114" s="3"/>
      <c r="CN114" s="61"/>
      <c r="CO114" s="3"/>
      <c r="CP114" s="61"/>
      <c r="CQ114" s="3"/>
      <c r="CR114" s="3"/>
      <c r="CS114" s="59"/>
    </row>
    <row r="115" spans="1:98" s="60" customFormat="1" ht="17.45" customHeight="1" x14ac:dyDescent="0.25">
      <c r="A115" s="45" t="s">
        <v>74</v>
      </c>
      <c r="B115" s="45"/>
      <c r="D115" s="38"/>
      <c r="E115" s="158"/>
      <c r="F115" s="158"/>
      <c r="G115" s="158"/>
      <c r="H115" s="158"/>
      <c r="I115" s="158"/>
      <c r="J115" s="158"/>
      <c r="K115" s="158"/>
      <c r="L115" s="158"/>
      <c r="M115" s="158"/>
      <c r="N115" s="158"/>
      <c r="O115" s="158"/>
      <c r="P115" s="158"/>
      <c r="Q115" s="158"/>
      <c r="R115" s="158"/>
      <c r="S115" s="158"/>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181"/>
      <c r="BJ115" s="181"/>
      <c r="BK115" s="181"/>
      <c r="BL115" s="181"/>
      <c r="BM115" s="181"/>
      <c r="BN115" s="181"/>
      <c r="BO115" s="181"/>
      <c r="BP115" s="181"/>
      <c r="BQ115" s="181"/>
      <c r="BR115" s="181"/>
      <c r="BS115" s="181"/>
      <c r="BT115" s="181"/>
      <c r="BU115" s="181"/>
      <c r="BV115" s="181"/>
      <c r="BW115" s="181"/>
      <c r="BX115" s="181"/>
      <c r="BY115" s="181"/>
      <c r="BZ115" s="181"/>
      <c r="CA115" s="181"/>
      <c r="CB115" s="181"/>
      <c r="CC115" s="181"/>
      <c r="CD115" s="181"/>
      <c r="CE115" s="181"/>
      <c r="CF115" s="181"/>
      <c r="CG115" s="181"/>
      <c r="CH115" s="181"/>
      <c r="CI115" s="181"/>
      <c r="CJ115" s="181"/>
      <c r="CK115" s="181"/>
      <c r="CL115" s="181"/>
      <c r="CM115" s="181"/>
      <c r="CN115" s="181"/>
      <c r="CO115" s="181"/>
      <c r="CP115" s="181"/>
      <c r="CQ115" s="3"/>
      <c r="CR115" s="3"/>
      <c r="CS115" s="59"/>
    </row>
    <row r="116" spans="1:98" s="60" customFormat="1" ht="8.25" customHeight="1" x14ac:dyDescent="0.25">
      <c r="A116" s="45"/>
      <c r="B116" s="45"/>
      <c r="E116" s="3"/>
      <c r="F116" s="3"/>
      <c r="G116" s="3"/>
      <c r="H116" s="3"/>
      <c r="I116" s="3"/>
      <c r="J116" s="3"/>
      <c r="K116" s="3"/>
      <c r="L116" s="3"/>
      <c r="M116" s="3"/>
      <c r="N116" s="3"/>
      <c r="O116" s="3"/>
      <c r="P116" s="3"/>
      <c r="Q116" s="3"/>
      <c r="R116" s="3"/>
      <c r="S116" s="3"/>
      <c r="T116" s="61"/>
      <c r="U116" s="3"/>
      <c r="V116" s="3"/>
      <c r="W116" s="61"/>
      <c r="X116" s="3"/>
      <c r="Y116" s="3"/>
      <c r="Z116" s="61"/>
      <c r="AA116" s="3"/>
      <c r="AB116" s="3"/>
      <c r="AC116" s="61"/>
      <c r="AD116" s="3"/>
      <c r="AE116" s="3"/>
      <c r="AF116" s="61"/>
      <c r="AG116" s="3"/>
      <c r="AH116" s="3"/>
      <c r="AI116" s="61"/>
      <c r="AJ116" s="3"/>
      <c r="AK116" s="3"/>
      <c r="AL116" s="61"/>
      <c r="AM116" s="3"/>
      <c r="AN116" s="3"/>
      <c r="AO116" s="61"/>
      <c r="AP116" s="3"/>
      <c r="AQ116" s="3"/>
      <c r="AR116" s="61"/>
      <c r="AS116" s="3"/>
      <c r="AT116" s="3"/>
      <c r="AU116" s="61"/>
      <c r="AV116" s="3"/>
      <c r="AW116" s="3"/>
      <c r="AX116" s="61"/>
      <c r="AY116" s="3"/>
      <c r="AZ116" s="3"/>
      <c r="BA116" s="61"/>
      <c r="BB116" s="3"/>
      <c r="BC116" s="3"/>
      <c r="BD116" s="61"/>
      <c r="BE116" s="3"/>
      <c r="BF116" s="3"/>
      <c r="BG116" s="61"/>
      <c r="BH116" s="3"/>
      <c r="BI116" s="3"/>
      <c r="BJ116" s="61"/>
      <c r="BK116" s="3"/>
      <c r="BL116" s="3"/>
      <c r="BM116" s="61"/>
      <c r="BN116" s="3"/>
      <c r="BO116" s="3"/>
      <c r="BP116" s="61"/>
      <c r="BQ116" s="3"/>
      <c r="BR116" s="3"/>
      <c r="BS116" s="61"/>
      <c r="BT116" s="3"/>
      <c r="BU116" s="3"/>
      <c r="BV116" s="61"/>
      <c r="BW116" s="3"/>
      <c r="BX116" s="3"/>
      <c r="BY116" s="61"/>
      <c r="BZ116" s="3"/>
      <c r="CA116" s="3"/>
      <c r="CB116" s="61"/>
      <c r="CC116" s="3"/>
      <c r="CD116" s="61"/>
      <c r="CE116" s="3"/>
      <c r="CF116" s="61"/>
      <c r="CG116" s="3"/>
      <c r="CH116" s="61"/>
      <c r="CI116" s="3"/>
      <c r="CJ116" s="61"/>
      <c r="CK116" s="3"/>
      <c r="CL116" s="61"/>
      <c r="CM116" s="3"/>
      <c r="CN116" s="61"/>
      <c r="CO116" s="3"/>
      <c r="CP116" s="61"/>
      <c r="CQ116" s="3"/>
      <c r="CR116" s="3"/>
      <c r="CS116" s="59"/>
    </row>
    <row r="117" spans="1:98" s="60" customFormat="1" ht="17.45" customHeight="1" x14ac:dyDescent="0.25">
      <c r="A117" s="45" t="s">
        <v>73</v>
      </c>
      <c r="B117" s="45"/>
      <c r="D117" s="38"/>
      <c r="E117" s="158"/>
      <c r="F117" s="158"/>
      <c r="G117" s="158"/>
      <c r="H117" s="158"/>
      <c r="I117" s="158"/>
      <c r="J117" s="158"/>
      <c r="K117" s="158"/>
      <c r="L117" s="158"/>
      <c r="M117" s="158"/>
      <c r="N117" s="158"/>
      <c r="O117" s="158"/>
      <c r="P117" s="158"/>
      <c r="Q117" s="158"/>
      <c r="R117" s="158"/>
      <c r="S117" s="158"/>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c r="BF117" s="181"/>
      <c r="BG117" s="181"/>
      <c r="BH117" s="181"/>
      <c r="BI117" s="181"/>
      <c r="BJ117" s="181"/>
      <c r="BK117" s="181"/>
      <c r="BL117" s="181"/>
      <c r="BM117" s="181"/>
      <c r="BN117" s="181"/>
      <c r="BO117" s="181"/>
      <c r="BP117" s="181"/>
      <c r="BQ117" s="181"/>
      <c r="BR117" s="181"/>
      <c r="BS117" s="181"/>
      <c r="BT117" s="181"/>
      <c r="BU117" s="181"/>
      <c r="BV117" s="181"/>
      <c r="BW117" s="181"/>
      <c r="BX117" s="181"/>
      <c r="BY117" s="181"/>
      <c r="BZ117" s="181"/>
      <c r="CA117" s="181"/>
      <c r="CB117" s="181"/>
      <c r="CC117" s="181"/>
      <c r="CD117" s="181"/>
      <c r="CE117" s="181"/>
      <c r="CF117" s="181"/>
      <c r="CG117" s="181"/>
      <c r="CH117" s="181"/>
      <c r="CI117" s="181"/>
      <c r="CJ117" s="181"/>
      <c r="CK117" s="181"/>
      <c r="CL117" s="181"/>
      <c r="CM117" s="181"/>
      <c r="CN117" s="181"/>
      <c r="CO117" s="181"/>
      <c r="CP117" s="181"/>
      <c r="CQ117" s="3"/>
      <c r="CR117" s="3"/>
      <c r="CS117" s="59"/>
    </row>
    <row r="118" spans="1:98" s="60" customFormat="1" ht="9" customHeight="1" x14ac:dyDescent="0.25">
      <c r="A118" s="45"/>
      <c r="B118" s="45"/>
      <c r="E118" s="3"/>
      <c r="F118" s="3"/>
      <c r="G118" s="3"/>
      <c r="H118" s="3"/>
      <c r="I118" s="3"/>
      <c r="J118" s="3"/>
      <c r="K118" s="3"/>
      <c r="L118" s="3"/>
      <c r="M118" s="3"/>
      <c r="N118" s="3"/>
      <c r="O118" s="3"/>
      <c r="P118" s="3"/>
      <c r="Q118" s="3"/>
      <c r="R118" s="3"/>
      <c r="S118" s="3"/>
      <c r="T118" s="61"/>
      <c r="U118" s="3"/>
      <c r="V118" s="3"/>
      <c r="W118" s="61"/>
      <c r="X118" s="3"/>
      <c r="Y118" s="3"/>
      <c r="Z118" s="61"/>
      <c r="AA118" s="3"/>
      <c r="AB118" s="3"/>
      <c r="AC118" s="61"/>
      <c r="AD118" s="3"/>
      <c r="AE118" s="3"/>
      <c r="AF118" s="61"/>
      <c r="AG118" s="3"/>
      <c r="AH118" s="3"/>
      <c r="AI118" s="61"/>
      <c r="AJ118" s="3"/>
      <c r="AK118" s="3"/>
      <c r="AL118" s="61"/>
      <c r="AM118" s="3"/>
      <c r="AN118" s="3"/>
      <c r="AO118" s="61"/>
      <c r="AP118" s="3"/>
      <c r="AQ118" s="3"/>
      <c r="AR118" s="61"/>
      <c r="AS118" s="3"/>
      <c r="AT118" s="3"/>
      <c r="AU118" s="61"/>
      <c r="AV118" s="3"/>
      <c r="AW118" s="3"/>
      <c r="AX118" s="61"/>
      <c r="AY118" s="3"/>
      <c r="AZ118" s="3"/>
      <c r="BA118" s="61"/>
      <c r="BB118" s="3"/>
      <c r="BC118" s="3"/>
      <c r="BD118" s="61"/>
      <c r="BE118" s="3"/>
      <c r="BF118" s="3"/>
      <c r="BG118" s="61"/>
      <c r="BH118" s="3"/>
      <c r="BI118" s="3"/>
      <c r="BJ118" s="61"/>
      <c r="BK118" s="3"/>
      <c r="BL118" s="3"/>
      <c r="BM118" s="61"/>
      <c r="BN118" s="3"/>
      <c r="BO118" s="3"/>
      <c r="BP118" s="61"/>
      <c r="BQ118" s="3"/>
      <c r="BR118" s="3"/>
      <c r="BS118" s="61"/>
      <c r="BT118" s="3"/>
      <c r="BU118" s="3"/>
      <c r="BV118" s="61"/>
      <c r="BW118" s="3"/>
      <c r="BX118" s="3"/>
      <c r="BY118" s="61"/>
      <c r="BZ118" s="3"/>
      <c r="CA118" s="3"/>
      <c r="CB118" s="61"/>
      <c r="CC118" s="3"/>
      <c r="CD118" s="61"/>
      <c r="CE118" s="3"/>
      <c r="CF118" s="61"/>
      <c r="CG118" s="3"/>
      <c r="CH118" s="61"/>
      <c r="CI118" s="3"/>
      <c r="CJ118" s="61"/>
      <c r="CK118" s="3"/>
      <c r="CL118" s="61"/>
      <c r="CM118" s="3"/>
      <c r="CN118" s="61"/>
      <c r="CO118" s="3"/>
      <c r="CP118" s="61"/>
      <c r="CQ118" s="3"/>
      <c r="CR118" s="3"/>
      <c r="CS118" s="59"/>
    </row>
    <row r="119" spans="1:98" s="60" customFormat="1" ht="17.45" customHeight="1" x14ac:dyDescent="0.25">
      <c r="A119" s="45" t="s">
        <v>81</v>
      </c>
      <c r="B119" s="45"/>
      <c r="D119" s="38"/>
      <c r="E119" s="158"/>
      <c r="F119" s="158"/>
      <c r="G119" s="158"/>
      <c r="H119" s="158"/>
      <c r="I119" s="158"/>
      <c r="J119" s="158"/>
      <c r="K119" s="158"/>
      <c r="L119" s="158"/>
      <c r="M119" s="158"/>
      <c r="N119" s="158"/>
      <c r="O119" s="158"/>
      <c r="P119" s="158"/>
      <c r="Q119" s="158"/>
      <c r="R119" s="158"/>
      <c r="S119" s="158"/>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c r="BF119" s="181"/>
      <c r="BG119" s="181"/>
      <c r="BH119" s="181"/>
      <c r="BI119" s="181"/>
      <c r="BJ119" s="181"/>
      <c r="BK119" s="181"/>
      <c r="BL119" s="181"/>
      <c r="BM119" s="181"/>
      <c r="BN119" s="181"/>
      <c r="BO119" s="181"/>
      <c r="BP119" s="181"/>
      <c r="BQ119" s="181"/>
      <c r="BR119" s="181"/>
      <c r="BS119" s="181"/>
      <c r="BT119" s="181"/>
      <c r="BU119" s="181"/>
      <c r="BV119" s="181"/>
      <c r="BW119" s="181"/>
      <c r="BX119" s="181"/>
      <c r="BY119" s="181"/>
      <c r="BZ119" s="181"/>
      <c r="CA119" s="181"/>
      <c r="CB119" s="181"/>
      <c r="CC119" s="181"/>
      <c r="CD119" s="181"/>
      <c r="CE119" s="181"/>
      <c r="CF119" s="181"/>
      <c r="CG119" s="181"/>
      <c r="CH119" s="181"/>
      <c r="CI119" s="181"/>
      <c r="CJ119" s="181"/>
      <c r="CK119" s="181"/>
      <c r="CL119" s="181"/>
      <c r="CM119" s="181"/>
      <c r="CN119" s="181"/>
      <c r="CO119" s="181"/>
      <c r="CP119" s="181"/>
      <c r="CQ119" s="3"/>
      <c r="CR119" s="3"/>
      <c r="CS119" s="59"/>
    </row>
    <row r="120" spans="1:98" s="60" customFormat="1" ht="17.45" customHeight="1" x14ac:dyDescent="0.2">
      <c r="E120" s="3"/>
      <c r="F120" s="3"/>
      <c r="G120" s="3"/>
      <c r="H120" s="3"/>
      <c r="I120" s="3"/>
      <c r="J120" s="3"/>
      <c r="K120" s="3"/>
      <c r="L120" s="3"/>
      <c r="M120" s="3"/>
      <c r="N120" s="3"/>
      <c r="O120" s="3"/>
      <c r="P120" s="3"/>
      <c r="Q120" s="3"/>
      <c r="R120" s="3"/>
      <c r="S120" s="3"/>
      <c r="T120" s="61"/>
      <c r="U120" s="3"/>
      <c r="V120" s="3"/>
      <c r="W120" s="61"/>
      <c r="X120" s="3"/>
      <c r="Y120" s="3"/>
      <c r="Z120" s="61"/>
      <c r="AA120" s="3"/>
      <c r="AB120" s="3"/>
      <c r="AC120" s="61"/>
      <c r="AD120" s="3"/>
      <c r="AE120" s="3"/>
      <c r="AF120" s="61"/>
      <c r="AG120" s="3"/>
      <c r="AH120" s="3"/>
      <c r="AI120" s="61"/>
      <c r="AJ120" s="3"/>
      <c r="AK120" s="3"/>
      <c r="AL120" s="61"/>
      <c r="AM120" s="3"/>
      <c r="AN120" s="3"/>
      <c r="AO120" s="61"/>
      <c r="AP120" s="3"/>
      <c r="AQ120" s="3"/>
      <c r="AR120" s="61"/>
      <c r="AS120" s="3"/>
      <c r="AT120" s="3"/>
      <c r="AU120" s="61"/>
      <c r="AV120" s="3"/>
      <c r="AW120" s="3"/>
      <c r="AX120" s="61"/>
      <c r="AY120" s="3"/>
      <c r="AZ120" s="3"/>
      <c r="BA120" s="61"/>
      <c r="BB120" s="3"/>
      <c r="BC120" s="3"/>
      <c r="BD120" s="61"/>
      <c r="BE120" s="3"/>
      <c r="BF120" s="3"/>
      <c r="BG120" s="61"/>
      <c r="BH120" s="3"/>
      <c r="BI120" s="3"/>
      <c r="BJ120" s="61"/>
      <c r="BK120" s="3"/>
      <c r="BL120" s="3"/>
      <c r="BM120" s="61"/>
      <c r="BN120" s="3"/>
      <c r="BO120" s="3"/>
      <c r="BP120" s="61"/>
      <c r="BQ120" s="3"/>
      <c r="BR120" s="3"/>
      <c r="BS120" s="61"/>
      <c r="BT120" s="3"/>
      <c r="BU120" s="3"/>
      <c r="BV120" s="61"/>
      <c r="BW120" s="3"/>
      <c r="BX120" s="3"/>
      <c r="BY120" s="61"/>
      <c r="BZ120" s="3"/>
      <c r="CA120" s="3"/>
      <c r="CB120" s="61"/>
      <c r="CC120" s="3"/>
      <c r="CD120" s="61"/>
      <c r="CE120" s="3"/>
      <c r="CF120" s="61"/>
      <c r="CG120" s="3"/>
      <c r="CH120" s="61"/>
      <c r="CI120" s="3"/>
      <c r="CJ120" s="61"/>
      <c r="CK120" s="3"/>
      <c r="CL120" s="61"/>
      <c r="CM120" s="3"/>
      <c r="CN120" s="61"/>
      <c r="CO120" s="3"/>
      <c r="CP120" s="61"/>
      <c r="CQ120" s="3"/>
      <c r="CR120" s="3"/>
      <c r="CS120" s="59"/>
    </row>
    <row r="121" spans="1:98" s="45" customFormat="1" ht="54.75" customHeight="1" x14ac:dyDescent="0.25">
      <c r="A121" s="52" t="s">
        <v>83</v>
      </c>
      <c r="B121" s="37"/>
      <c r="C121" s="37"/>
      <c r="D121" s="37"/>
      <c r="E121" s="12"/>
      <c r="F121" s="12"/>
      <c r="G121" s="12"/>
      <c r="H121" s="12"/>
      <c r="I121" s="12"/>
      <c r="J121" s="12"/>
      <c r="K121" s="12"/>
      <c r="L121" s="12"/>
      <c r="M121" s="12"/>
      <c r="N121" s="12"/>
      <c r="O121" s="12"/>
      <c r="P121" s="12"/>
      <c r="Q121" s="12"/>
      <c r="R121" s="12"/>
      <c r="S121" s="12"/>
      <c r="T121" s="137"/>
      <c r="U121" s="12"/>
      <c r="V121" s="12"/>
      <c r="W121" s="137"/>
      <c r="X121" s="12"/>
      <c r="Y121" s="12"/>
      <c r="Z121" s="137"/>
      <c r="AA121" s="12"/>
      <c r="AB121" s="12"/>
      <c r="AC121" s="137"/>
      <c r="AD121" s="12"/>
      <c r="AE121" s="12"/>
      <c r="AF121" s="37"/>
      <c r="AG121" s="37"/>
      <c r="AH121" s="37"/>
      <c r="AI121" s="37"/>
      <c r="AJ121" s="37"/>
      <c r="AK121" s="37"/>
      <c r="AL121" s="138"/>
      <c r="AM121" s="12"/>
      <c r="AN121" s="12"/>
      <c r="AO121" s="137"/>
      <c r="AP121" s="12"/>
      <c r="AQ121" s="12"/>
      <c r="AR121" s="138"/>
      <c r="AS121" s="12"/>
      <c r="AT121" s="12"/>
      <c r="AU121" s="137"/>
      <c r="AV121" s="12"/>
      <c r="AW121" s="12"/>
      <c r="AX121" s="137"/>
      <c r="AY121" s="12"/>
      <c r="AZ121" s="12"/>
      <c r="BA121" s="137"/>
      <c r="BB121" s="12"/>
      <c r="BC121" s="12"/>
      <c r="BD121" s="137"/>
      <c r="BE121" s="12"/>
      <c r="BF121" s="12"/>
      <c r="BG121" s="137"/>
      <c r="BH121" s="12"/>
      <c r="BI121" s="12"/>
      <c r="BJ121" s="137"/>
      <c r="BK121" s="12"/>
      <c r="BL121" s="12"/>
      <c r="BM121" s="137"/>
      <c r="BN121" s="12"/>
      <c r="BO121" s="12"/>
      <c r="BP121" s="137"/>
      <c r="BQ121" s="12"/>
      <c r="BR121" s="12"/>
      <c r="BS121" s="137"/>
      <c r="BT121" s="12"/>
      <c r="BU121" s="12"/>
      <c r="BV121" s="137"/>
      <c r="BW121" s="12"/>
      <c r="BX121" s="12"/>
      <c r="BY121" s="137"/>
      <c r="BZ121" s="12"/>
      <c r="CA121" s="12"/>
      <c r="CB121" s="137"/>
      <c r="CC121" s="12"/>
      <c r="CD121" s="139"/>
      <c r="CE121" s="140"/>
      <c r="CF121" s="139"/>
      <c r="CG121" s="12"/>
      <c r="CH121" s="137"/>
      <c r="CI121" s="12"/>
      <c r="CJ121" s="137"/>
      <c r="CK121" s="12"/>
      <c r="CL121" s="137"/>
      <c r="CM121" s="12"/>
      <c r="CN121" s="137"/>
      <c r="CO121" s="37"/>
      <c r="CP121" s="37"/>
      <c r="CQ121" s="37"/>
      <c r="CR121" s="37"/>
      <c r="CS121" s="141"/>
    </row>
    <row r="122" spans="1:98" s="60" customFormat="1" ht="10.5" customHeight="1" x14ac:dyDescent="0.2">
      <c r="A122" s="217"/>
      <c r="B122" s="217"/>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7"/>
      <c r="BA122" s="217"/>
      <c r="BB122" s="217"/>
      <c r="BC122" s="217"/>
      <c r="BD122" s="217"/>
      <c r="BE122" s="217"/>
      <c r="BF122" s="217"/>
      <c r="BG122" s="217"/>
      <c r="BH122" s="217"/>
      <c r="BI122" s="217"/>
      <c r="BJ122" s="217"/>
      <c r="BK122" s="217"/>
      <c r="BL122" s="217"/>
      <c r="BM122" s="217"/>
      <c r="BN122" s="217"/>
      <c r="BO122" s="217"/>
      <c r="BP122" s="217"/>
      <c r="BQ122" s="217"/>
      <c r="BR122" s="217"/>
      <c r="BS122" s="217"/>
      <c r="BT122" s="217"/>
      <c r="BU122" s="217"/>
      <c r="BV122" s="217"/>
      <c r="BW122" s="217"/>
      <c r="BX122" s="217"/>
      <c r="BY122" s="217"/>
      <c r="BZ122" s="217"/>
      <c r="CA122" s="217"/>
      <c r="CB122" s="217"/>
      <c r="CC122" s="217"/>
      <c r="CD122" s="217"/>
      <c r="CE122" s="217"/>
      <c r="CF122" s="217"/>
      <c r="CG122" s="217"/>
      <c r="CH122" s="217"/>
      <c r="CI122" s="217"/>
      <c r="CJ122" s="217"/>
      <c r="CK122" s="217"/>
      <c r="CL122" s="217"/>
      <c r="CM122" s="217"/>
      <c r="CN122" s="217"/>
      <c r="CO122" s="217"/>
      <c r="CP122" s="217"/>
      <c r="CQ122" s="217"/>
      <c r="CR122" s="217"/>
      <c r="CS122" s="217"/>
      <c r="CT122" s="217"/>
    </row>
    <row r="123" spans="1:98" s="45" customFormat="1" ht="18" customHeight="1" x14ac:dyDescent="0.25">
      <c r="A123" s="210" t="s">
        <v>104</v>
      </c>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210"/>
      <c r="AQ123" s="210"/>
      <c r="AR123" s="210"/>
      <c r="AS123" s="210"/>
      <c r="AT123" s="210"/>
      <c r="AU123" s="210"/>
      <c r="AV123" s="210"/>
      <c r="AW123" s="210"/>
      <c r="AX123" s="210"/>
      <c r="AY123" s="210"/>
      <c r="AZ123" s="210"/>
      <c r="BA123" s="210"/>
      <c r="BB123" s="210"/>
      <c r="BC123" s="210"/>
      <c r="BD123" s="210"/>
      <c r="BE123" s="210"/>
      <c r="BF123" s="210"/>
      <c r="BG123" s="210"/>
      <c r="BH123" s="210"/>
      <c r="BI123" s="210"/>
      <c r="BJ123" s="210"/>
      <c r="BK123" s="210"/>
      <c r="BL123" s="210"/>
      <c r="BM123" s="210"/>
      <c r="BN123" s="210"/>
      <c r="BO123" s="210"/>
      <c r="BP123" s="210"/>
      <c r="BQ123" s="210"/>
      <c r="BR123" s="210"/>
      <c r="BS123" s="210"/>
      <c r="BT123" s="210"/>
      <c r="BU123" s="210"/>
      <c r="BV123" s="210"/>
      <c r="BW123" s="210"/>
      <c r="BX123" s="210"/>
      <c r="BY123" s="210"/>
      <c r="BZ123" s="210"/>
      <c r="CA123" s="210"/>
      <c r="CB123" s="210"/>
      <c r="CC123" s="210"/>
      <c r="CD123" s="210"/>
      <c r="CE123" s="210"/>
      <c r="CF123" s="210"/>
      <c r="CG123" s="210"/>
      <c r="CH123" s="210"/>
      <c r="CI123" s="210"/>
      <c r="CJ123" s="210"/>
      <c r="CK123" s="210"/>
      <c r="CL123" s="210"/>
      <c r="CM123" s="210"/>
      <c r="CN123" s="210"/>
      <c r="CO123" s="210"/>
      <c r="CP123" s="210"/>
      <c r="CQ123" s="210"/>
      <c r="CR123" s="210"/>
      <c r="CS123" s="210"/>
      <c r="CT123" s="210"/>
    </row>
    <row r="124" spans="1:98" s="45" customFormat="1" ht="18" x14ac:dyDescent="0.25">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210"/>
      <c r="AH124" s="210"/>
      <c r="AI124" s="210"/>
      <c r="AJ124" s="210"/>
      <c r="AK124" s="210"/>
      <c r="AL124" s="210"/>
      <c r="AM124" s="210"/>
      <c r="AN124" s="210"/>
      <c r="AO124" s="210"/>
      <c r="AP124" s="210"/>
      <c r="AQ124" s="210"/>
      <c r="AR124" s="210"/>
      <c r="AS124" s="210"/>
      <c r="AT124" s="210"/>
      <c r="AU124" s="210"/>
      <c r="AV124" s="210"/>
      <c r="AW124" s="210"/>
      <c r="AX124" s="210"/>
      <c r="AY124" s="210"/>
      <c r="AZ124" s="210"/>
      <c r="BA124" s="210"/>
      <c r="BB124" s="210"/>
      <c r="BC124" s="210"/>
      <c r="BD124" s="210"/>
      <c r="BE124" s="210"/>
      <c r="BF124" s="210"/>
      <c r="BG124" s="210"/>
      <c r="BH124" s="210"/>
      <c r="BI124" s="210"/>
      <c r="BJ124" s="210"/>
      <c r="BK124" s="210"/>
      <c r="BL124" s="210"/>
      <c r="BM124" s="210"/>
      <c r="BN124" s="210"/>
      <c r="BO124" s="210"/>
      <c r="BP124" s="210"/>
      <c r="BQ124" s="210"/>
      <c r="BR124" s="210"/>
      <c r="BS124" s="210"/>
      <c r="BT124" s="210"/>
      <c r="BU124" s="210"/>
      <c r="BV124" s="210"/>
      <c r="BW124" s="210"/>
      <c r="BX124" s="210"/>
      <c r="BY124" s="210"/>
      <c r="BZ124" s="210"/>
      <c r="CA124" s="210"/>
      <c r="CB124" s="210"/>
      <c r="CC124" s="210"/>
      <c r="CD124" s="210"/>
      <c r="CE124" s="210"/>
      <c r="CF124" s="210"/>
      <c r="CG124" s="210"/>
      <c r="CH124" s="210"/>
      <c r="CI124" s="210"/>
      <c r="CJ124" s="210"/>
      <c r="CK124" s="210"/>
      <c r="CL124" s="210"/>
      <c r="CM124" s="210"/>
      <c r="CN124" s="210"/>
      <c r="CO124" s="210"/>
      <c r="CP124" s="210"/>
      <c r="CQ124" s="210"/>
      <c r="CR124" s="210"/>
      <c r="CS124" s="210"/>
      <c r="CT124" s="210"/>
    </row>
    <row r="125" spans="1:98" s="45" customFormat="1" ht="8.25" customHeight="1" x14ac:dyDescent="0.25">
      <c r="A125" s="142"/>
      <c r="B125" s="142"/>
      <c r="C125" s="37"/>
      <c r="D125" s="37"/>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37"/>
      <c r="AH125" s="37"/>
      <c r="AI125" s="37"/>
      <c r="AJ125" s="37"/>
      <c r="AK125" s="37"/>
      <c r="AL125" s="142"/>
      <c r="AM125" s="12"/>
      <c r="AN125" s="12"/>
      <c r="AO125" s="137"/>
      <c r="AP125" s="12"/>
      <c r="AQ125" s="12"/>
      <c r="AR125" s="137"/>
      <c r="AS125" s="12"/>
      <c r="AT125" s="12"/>
      <c r="AU125" s="137"/>
      <c r="AV125" s="12"/>
      <c r="AW125" s="12"/>
      <c r="AX125" s="137"/>
      <c r="AY125" s="12"/>
      <c r="AZ125" s="12"/>
      <c r="BA125" s="137"/>
      <c r="BB125" s="12"/>
      <c r="BC125" s="12"/>
      <c r="BD125" s="137"/>
      <c r="BE125" s="12"/>
      <c r="BF125" s="12"/>
      <c r="BG125" s="137"/>
      <c r="BH125" s="12"/>
      <c r="BI125" s="12"/>
      <c r="BJ125" s="137"/>
      <c r="BK125" s="12"/>
      <c r="BL125" s="12"/>
      <c r="BM125" s="137"/>
      <c r="BN125" s="12"/>
      <c r="BO125" s="12"/>
      <c r="BP125" s="193"/>
      <c r="BQ125" s="193"/>
      <c r="BR125" s="193"/>
      <c r="BS125" s="193"/>
      <c r="BT125" s="193"/>
      <c r="BU125" s="193"/>
      <c r="BV125" s="193"/>
      <c r="BW125" s="193"/>
      <c r="BX125" s="193"/>
      <c r="BY125" s="193"/>
      <c r="BZ125" s="193"/>
      <c r="CA125" s="193"/>
      <c r="CB125" s="193"/>
      <c r="CC125" s="193"/>
      <c r="CD125" s="193"/>
      <c r="CE125" s="193"/>
      <c r="CF125" s="193"/>
      <c r="CG125" s="193"/>
      <c r="CH125" s="193"/>
      <c r="CI125" s="193"/>
      <c r="CJ125" s="193"/>
      <c r="CK125" s="193"/>
      <c r="CL125" s="193"/>
      <c r="CM125" s="193"/>
      <c r="CN125" s="193"/>
      <c r="CO125" s="37"/>
      <c r="CP125" s="37"/>
      <c r="CQ125" s="37"/>
      <c r="CR125" s="37"/>
      <c r="CS125" s="141"/>
    </row>
    <row r="126" spans="1:98" ht="37.5" customHeight="1" x14ac:dyDescent="0.25">
      <c r="A126" s="210" t="s">
        <v>85</v>
      </c>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0"/>
      <c r="BC126" s="210"/>
      <c r="BD126" s="210"/>
      <c r="BE126" s="210"/>
      <c r="BF126" s="210"/>
      <c r="BG126" s="210"/>
      <c r="BH126" s="210"/>
      <c r="BI126" s="210"/>
      <c r="BJ126" s="210"/>
      <c r="BK126" s="210"/>
      <c r="BL126" s="210"/>
      <c r="BM126" s="210"/>
      <c r="BN126" s="210"/>
      <c r="BO126" s="210"/>
      <c r="BP126" s="210"/>
      <c r="BQ126" s="210"/>
      <c r="BR126" s="210"/>
      <c r="BS126" s="210"/>
      <c r="BT126" s="210"/>
      <c r="BU126" s="210"/>
      <c r="BV126" s="210"/>
      <c r="BW126" s="210"/>
      <c r="BX126" s="210"/>
      <c r="BY126" s="210"/>
      <c r="BZ126" s="210"/>
      <c r="CA126" s="210"/>
      <c r="CB126" s="210"/>
      <c r="CC126" s="210"/>
      <c r="CD126" s="210"/>
      <c r="CE126" s="210"/>
      <c r="CF126" s="210"/>
      <c r="CG126" s="210"/>
      <c r="CH126" s="210"/>
      <c r="CI126" s="210"/>
      <c r="CJ126" s="210"/>
      <c r="CK126" s="210"/>
      <c r="CL126" s="210"/>
      <c r="CM126" s="210"/>
      <c r="CN126" s="210"/>
      <c r="CO126" s="210"/>
      <c r="CP126" s="210"/>
      <c r="CQ126" s="210"/>
      <c r="CR126" s="210"/>
      <c r="CS126" s="210"/>
      <c r="CT126" s="210"/>
    </row>
    <row r="127" spans="1:98" ht="15.75" x14ac:dyDescent="0.25">
      <c r="A127" s="216" t="s">
        <v>84</v>
      </c>
      <c r="B127" s="216"/>
      <c r="C127" s="216"/>
      <c r="D127" s="216"/>
      <c r="E127" s="216"/>
      <c r="F127" s="216"/>
      <c r="G127" s="216"/>
      <c r="H127" s="216"/>
      <c r="I127" s="216"/>
      <c r="J127" s="216"/>
      <c r="K127" s="216"/>
      <c r="L127" s="216"/>
      <c r="M127" s="216"/>
      <c r="N127" s="216"/>
      <c r="O127" s="216"/>
      <c r="P127" s="216"/>
      <c r="Q127" s="216"/>
      <c r="R127" s="216"/>
      <c r="S127" s="216"/>
      <c r="T127" s="216"/>
      <c r="U127" s="29"/>
      <c r="V127" s="29"/>
      <c r="W127" s="47"/>
      <c r="X127" s="29"/>
      <c r="Y127" s="29"/>
      <c r="Z127" s="47"/>
      <c r="AA127" s="29"/>
      <c r="AB127" s="29"/>
      <c r="AC127" s="47"/>
      <c r="AD127" s="29"/>
      <c r="AE127" s="29"/>
      <c r="AF127" s="47"/>
      <c r="AG127" s="29"/>
      <c r="AH127" s="29"/>
      <c r="AI127" s="47"/>
      <c r="AJ127" s="29"/>
      <c r="AK127" s="29"/>
      <c r="AL127" s="47"/>
      <c r="AM127" s="29"/>
      <c r="AN127" s="29"/>
      <c r="AO127" s="47"/>
      <c r="AP127" s="29"/>
      <c r="AQ127" s="29"/>
      <c r="AR127" s="47"/>
      <c r="AS127" s="29"/>
      <c r="AT127" s="29"/>
      <c r="AU127" s="47"/>
      <c r="AV127" s="29"/>
      <c r="AW127" s="29"/>
      <c r="AX127" s="47"/>
      <c r="AY127" s="29"/>
      <c r="AZ127" s="29"/>
      <c r="BA127" s="47"/>
      <c r="BB127" s="29"/>
      <c r="BC127" s="29"/>
      <c r="BD127" s="47"/>
      <c r="BE127" s="29"/>
      <c r="BF127" s="29"/>
      <c r="BG127" s="47"/>
      <c r="BH127" s="29"/>
      <c r="BI127" s="29"/>
      <c r="BJ127" s="47"/>
      <c r="BK127" s="29"/>
      <c r="BL127" s="29"/>
      <c r="BM127" s="47"/>
      <c r="BN127" s="29"/>
      <c r="BO127" s="29"/>
      <c r="BP127" s="47"/>
      <c r="BQ127" s="29"/>
      <c r="BR127" s="29"/>
      <c r="BS127" s="47"/>
      <c r="BT127" s="29"/>
      <c r="BU127" s="29"/>
      <c r="BV127" s="47"/>
      <c r="BW127" s="29"/>
      <c r="BX127" s="29"/>
      <c r="BY127" s="47"/>
      <c r="BZ127" s="29"/>
      <c r="CA127" s="29"/>
      <c r="CB127" s="47"/>
      <c r="CC127" s="29"/>
      <c r="CD127" s="47"/>
      <c r="CE127" s="29"/>
      <c r="CF127" s="47"/>
      <c r="CG127" s="29"/>
      <c r="CH127" s="47"/>
      <c r="CI127" s="29"/>
      <c r="CJ127" s="47"/>
      <c r="CK127" s="29"/>
      <c r="CL127" s="47"/>
      <c r="CM127" s="29"/>
      <c r="CN127" s="47"/>
      <c r="CO127" s="29"/>
      <c r="CP127" s="47"/>
      <c r="CQ127" s="29"/>
      <c r="CR127" s="29"/>
      <c r="CS127" s="50"/>
    </row>
    <row r="128" spans="1:98" s="45" customFormat="1" ht="17.45" customHeight="1" x14ac:dyDescent="0.25">
      <c r="A128" s="38"/>
      <c r="B128" s="37"/>
      <c r="C128" s="37"/>
      <c r="D128" s="37"/>
      <c r="E128" s="12"/>
      <c r="F128" s="12"/>
      <c r="G128" s="12"/>
      <c r="H128" s="12"/>
      <c r="I128" s="12"/>
      <c r="J128" s="12"/>
      <c r="K128" s="12"/>
      <c r="L128" s="12"/>
      <c r="M128" s="12"/>
      <c r="N128" s="12"/>
      <c r="O128" s="12"/>
      <c r="P128" s="12"/>
      <c r="Q128" s="12"/>
      <c r="R128" s="12"/>
      <c r="S128" s="12"/>
      <c r="T128" s="137"/>
      <c r="U128" s="12"/>
      <c r="V128" s="12"/>
      <c r="W128" s="137"/>
      <c r="X128" s="12"/>
      <c r="Y128" s="12"/>
      <c r="Z128" s="137"/>
      <c r="AA128" s="12"/>
      <c r="AB128" s="12"/>
      <c r="AC128" s="137"/>
      <c r="AD128" s="12"/>
      <c r="AE128" s="12"/>
      <c r="AF128" s="37"/>
      <c r="AG128" s="37"/>
      <c r="AH128" s="37"/>
      <c r="AI128" s="37"/>
      <c r="AJ128" s="37"/>
      <c r="AK128" s="37"/>
      <c r="AL128" s="137"/>
      <c r="AM128" s="12"/>
      <c r="AN128" s="12"/>
      <c r="AO128" s="137"/>
      <c r="AP128" s="12"/>
      <c r="AQ128" s="12"/>
      <c r="AR128" s="137"/>
      <c r="AS128" s="12"/>
      <c r="AT128" s="12"/>
      <c r="AU128" s="137"/>
      <c r="AV128" s="12"/>
      <c r="AW128" s="12"/>
      <c r="AX128" s="137"/>
      <c r="AY128" s="12"/>
      <c r="AZ128" s="12"/>
      <c r="BA128" s="137"/>
      <c r="BB128" s="12"/>
      <c r="BC128" s="12"/>
      <c r="BD128" s="137"/>
      <c r="BE128" s="12"/>
      <c r="BF128" s="12"/>
      <c r="BG128" s="137"/>
      <c r="BH128" s="12"/>
      <c r="BI128" s="12"/>
      <c r="BJ128" s="137"/>
      <c r="BK128" s="12"/>
      <c r="BL128" s="12"/>
      <c r="BM128" s="137"/>
      <c r="BN128" s="12"/>
      <c r="BO128" s="12"/>
      <c r="BP128" s="137"/>
      <c r="BQ128" s="12"/>
      <c r="BR128" s="12"/>
      <c r="BS128" s="137"/>
      <c r="BT128" s="12"/>
      <c r="BU128" s="12"/>
      <c r="BV128" s="137"/>
      <c r="BW128" s="12"/>
      <c r="BX128" s="12"/>
      <c r="BY128" s="137"/>
      <c r="BZ128" s="12"/>
      <c r="CA128" s="12"/>
      <c r="CB128" s="137"/>
      <c r="CC128" s="12"/>
      <c r="CD128" s="139"/>
      <c r="CE128" s="140"/>
      <c r="CF128" s="139"/>
      <c r="CG128" s="12"/>
      <c r="CH128" s="137"/>
      <c r="CI128" s="12"/>
      <c r="CJ128" s="137"/>
      <c r="CK128" s="12"/>
      <c r="CL128" s="137"/>
      <c r="CM128" s="12"/>
      <c r="CN128" s="137"/>
      <c r="CO128" s="37"/>
      <c r="CP128" s="37"/>
      <c r="CQ128" s="37"/>
      <c r="CR128" s="37"/>
      <c r="CS128" s="141"/>
    </row>
    <row r="129" spans="1:98" s="60" customFormat="1" ht="14.25" x14ac:dyDescent="0.2">
      <c r="A129" s="114"/>
      <c r="B129" s="114"/>
      <c r="C129" s="114"/>
      <c r="D129" s="114"/>
      <c r="E129" s="10"/>
      <c r="F129" s="10"/>
      <c r="G129" s="10"/>
      <c r="H129" s="10"/>
      <c r="I129" s="10"/>
      <c r="J129" s="10"/>
      <c r="K129" s="10"/>
      <c r="L129" s="10"/>
      <c r="M129" s="10"/>
      <c r="N129" s="10"/>
      <c r="O129" s="10"/>
      <c r="P129" s="10"/>
      <c r="Q129" s="10"/>
      <c r="R129" s="10"/>
      <c r="S129" s="10"/>
      <c r="T129" s="122"/>
      <c r="U129" s="114"/>
      <c r="V129" s="114"/>
      <c r="W129" s="122"/>
      <c r="X129" s="114"/>
      <c r="Y129" s="114"/>
      <c r="Z129" s="122"/>
      <c r="AA129" s="114"/>
      <c r="AB129" s="114"/>
      <c r="AC129" s="122"/>
      <c r="AD129" s="114"/>
      <c r="AE129" s="114"/>
      <c r="AF129" s="114"/>
      <c r="AG129" s="114"/>
      <c r="AH129" s="114"/>
      <c r="AI129" s="114"/>
      <c r="AJ129" s="114"/>
      <c r="AK129" s="114"/>
      <c r="AL129" s="122"/>
      <c r="AM129" s="114"/>
      <c r="AN129" s="114"/>
      <c r="AO129" s="122"/>
      <c r="AP129" s="114"/>
      <c r="AQ129" s="114"/>
      <c r="AR129" s="122"/>
      <c r="AS129" s="114"/>
      <c r="AT129" s="114"/>
      <c r="AU129" s="122"/>
      <c r="AV129" s="114"/>
      <c r="AW129" s="114"/>
      <c r="AX129" s="122"/>
      <c r="AY129" s="114"/>
      <c r="AZ129" s="114"/>
      <c r="BA129" s="122"/>
      <c r="BB129" s="114"/>
      <c r="BC129" s="114"/>
      <c r="BD129" s="122"/>
      <c r="BE129" s="114"/>
      <c r="BF129" s="114"/>
      <c r="BG129" s="122"/>
      <c r="BH129" s="114"/>
      <c r="BI129" s="114"/>
      <c r="BJ129" s="122"/>
      <c r="BK129" s="114"/>
      <c r="BL129" s="114"/>
      <c r="BM129" s="122"/>
      <c r="BN129" s="114"/>
      <c r="BO129" s="114"/>
      <c r="BP129" s="122"/>
      <c r="BQ129" s="114"/>
      <c r="BR129" s="114"/>
      <c r="BS129" s="122"/>
      <c r="BT129" s="114"/>
      <c r="BU129" s="114"/>
      <c r="BV129" s="122"/>
      <c r="BW129" s="114"/>
      <c r="BX129" s="114"/>
      <c r="BY129" s="122"/>
      <c r="BZ129" s="114"/>
      <c r="CA129" s="114"/>
      <c r="CB129" s="122"/>
      <c r="CC129" s="114"/>
      <c r="CD129" s="114"/>
      <c r="CE129" s="122"/>
      <c r="CF129" s="114"/>
      <c r="CG129" s="114"/>
      <c r="CH129" s="122"/>
      <c r="CI129" s="114"/>
      <c r="CJ129" s="122"/>
      <c r="CK129" s="114"/>
      <c r="CL129" s="122"/>
      <c r="CM129" s="114"/>
      <c r="CN129" s="122"/>
      <c r="CO129" s="114"/>
      <c r="CP129" s="114"/>
      <c r="CQ129" s="114"/>
      <c r="CR129" s="114"/>
      <c r="CS129" s="115"/>
      <c r="CT129" s="143"/>
    </row>
    <row r="130" spans="1:98" s="45" customFormat="1" ht="16.5" customHeight="1" x14ac:dyDescent="0.25">
      <c r="A130" s="129" t="s">
        <v>86</v>
      </c>
      <c r="B130" s="129"/>
      <c r="C130" s="129"/>
      <c r="D130" s="129"/>
      <c r="E130" s="144"/>
      <c r="F130" s="144"/>
      <c r="G130" s="144"/>
      <c r="H130" s="144"/>
      <c r="I130" s="144"/>
      <c r="J130" s="144"/>
      <c r="K130" s="144"/>
      <c r="L130" s="144"/>
      <c r="M130" s="144"/>
      <c r="N130" s="144"/>
      <c r="O130" s="144"/>
      <c r="P130" s="144"/>
      <c r="Q130" s="144"/>
      <c r="R130" s="144"/>
      <c r="S130" s="144"/>
      <c r="T130" s="129"/>
      <c r="U130" s="129"/>
      <c r="V130" s="129"/>
      <c r="W130" s="129"/>
      <c r="X130" s="129"/>
      <c r="Y130" s="129"/>
      <c r="Z130" s="129"/>
      <c r="AA130" s="129"/>
      <c r="AB130" s="129"/>
      <c r="AC130" s="129"/>
      <c r="AD130" s="129"/>
      <c r="AE130" s="129"/>
      <c r="AF130" s="129"/>
      <c r="AG130" s="129"/>
      <c r="AH130" s="129"/>
      <c r="AI130" s="129"/>
      <c r="AJ130" s="129"/>
      <c r="AK130" s="129"/>
      <c r="AL130" s="129"/>
      <c r="AM130" s="129"/>
      <c r="AN130" s="129"/>
      <c r="AO130" s="129"/>
      <c r="AP130" s="129"/>
      <c r="AQ130" s="129"/>
      <c r="AR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c r="BT130" s="129"/>
      <c r="BU130" s="129"/>
      <c r="BV130" s="129"/>
      <c r="BW130" s="129"/>
      <c r="BX130" s="129"/>
      <c r="BY130" s="129"/>
      <c r="BZ130" s="129"/>
      <c r="CA130" s="129"/>
      <c r="CB130" s="129"/>
      <c r="CC130" s="129"/>
      <c r="CD130" s="129"/>
      <c r="CE130" s="129"/>
      <c r="CF130" s="129"/>
      <c r="CG130" s="129"/>
      <c r="CH130" s="129"/>
      <c r="CI130" s="129"/>
      <c r="CJ130" s="195"/>
      <c r="CK130" s="195"/>
      <c r="CL130" s="195"/>
      <c r="CM130" s="195"/>
      <c r="CN130" s="195"/>
      <c r="CO130" s="195"/>
      <c r="CP130" s="195"/>
      <c r="CQ130" s="195"/>
      <c r="CR130" s="195"/>
      <c r="CS130" s="195"/>
      <c r="CT130" s="195"/>
    </row>
    <row r="131" spans="1:98" s="45" customFormat="1" ht="24" customHeight="1" x14ac:dyDescent="0.35">
      <c r="A131" s="209" t="s">
        <v>89</v>
      </c>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145"/>
      <c r="Y131" s="145"/>
      <c r="Z131" s="209"/>
      <c r="AA131" s="209"/>
      <c r="AB131" s="209"/>
      <c r="AC131" s="209"/>
      <c r="AD131" s="209"/>
      <c r="AE131" s="209"/>
      <c r="AF131" s="209"/>
      <c r="AG131" s="209"/>
      <c r="AH131" s="209"/>
      <c r="AI131" s="209"/>
      <c r="AJ131" s="209"/>
      <c r="AK131" s="209"/>
      <c r="AL131" s="209"/>
      <c r="AM131" s="209"/>
      <c r="AN131" s="209"/>
      <c r="AO131" s="209"/>
      <c r="AP131" s="145"/>
      <c r="AQ131" s="145"/>
      <c r="AR131" s="211" t="s">
        <v>87</v>
      </c>
      <c r="AS131" s="211"/>
      <c r="AT131" s="211"/>
      <c r="AU131" s="211"/>
      <c r="AV131" s="145"/>
      <c r="AW131" s="145"/>
      <c r="AX131" s="154"/>
      <c r="AY131" s="145"/>
      <c r="AZ131" s="145"/>
      <c r="BA131" s="145"/>
      <c r="BB131" s="145"/>
      <c r="BC131" s="145"/>
      <c r="BD131" s="212" t="s">
        <v>88</v>
      </c>
      <c r="BE131" s="212"/>
      <c r="BF131" s="212"/>
      <c r="BG131" s="212"/>
      <c r="BH131" s="146"/>
      <c r="BI131" s="146"/>
      <c r="BJ131" s="146"/>
      <c r="BK131" s="145"/>
      <c r="BL131" s="145"/>
      <c r="BM131" s="155"/>
      <c r="BN131" s="146"/>
      <c r="BO131" s="146"/>
      <c r="BP131" s="146"/>
      <c r="BQ131" s="145"/>
      <c r="BR131" s="145"/>
      <c r="BS131" s="145"/>
      <c r="BT131" s="145"/>
      <c r="BU131" s="145"/>
      <c r="BV131" s="145"/>
      <c r="BW131" s="145"/>
      <c r="BX131" s="145"/>
      <c r="BY131" s="147" t="s">
        <v>90</v>
      </c>
      <c r="BZ131" s="147"/>
      <c r="CA131" s="147"/>
      <c r="CB131" s="147"/>
      <c r="CC131" s="147"/>
      <c r="CD131" s="147"/>
      <c r="CE131" s="147"/>
      <c r="CF131" s="147"/>
      <c r="CG131" s="147"/>
      <c r="CH131" s="147"/>
      <c r="CI131" s="147"/>
      <c r="CJ131" s="195"/>
      <c r="CK131" s="195"/>
      <c r="CL131" s="195"/>
      <c r="CM131" s="195"/>
      <c r="CN131" s="195"/>
      <c r="CO131" s="195"/>
      <c r="CP131" s="195"/>
      <c r="CQ131" s="195"/>
      <c r="CR131" s="195"/>
      <c r="CS131" s="195"/>
      <c r="CT131" s="195"/>
    </row>
    <row r="132" spans="1:98" s="45" customFormat="1" ht="18" x14ac:dyDescent="0.25">
      <c r="A132" s="40"/>
      <c r="B132" s="41"/>
      <c r="C132" s="28"/>
      <c r="D132" s="28"/>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8"/>
      <c r="AH132" s="28"/>
      <c r="AI132" s="28"/>
      <c r="AJ132" s="28"/>
      <c r="AK132" s="28"/>
      <c r="AL132" s="41"/>
      <c r="AM132" s="28"/>
      <c r="AN132" s="28"/>
      <c r="AO132" s="42"/>
      <c r="AP132" s="28"/>
      <c r="AQ132" s="28"/>
      <c r="AR132" s="42"/>
      <c r="AS132" s="28"/>
      <c r="AT132" s="28"/>
      <c r="AU132" s="42"/>
      <c r="AV132" s="28"/>
      <c r="AW132" s="28"/>
      <c r="AX132" s="42"/>
      <c r="AY132" s="28"/>
      <c r="AZ132" s="28"/>
      <c r="BA132" s="42"/>
      <c r="BB132" s="28"/>
      <c r="BC132" s="28"/>
      <c r="BD132" s="42"/>
      <c r="BE132" s="28"/>
      <c r="BF132" s="28"/>
      <c r="BG132" s="42"/>
      <c r="BH132" s="28"/>
      <c r="BI132" s="28"/>
      <c r="BJ132" s="42"/>
      <c r="BK132" s="28"/>
      <c r="BL132" s="28"/>
      <c r="BM132" s="42"/>
      <c r="BN132" s="28"/>
      <c r="BO132" s="28"/>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8"/>
      <c r="CP132" s="28"/>
      <c r="CQ132" s="28"/>
      <c r="CR132" s="28"/>
      <c r="CS132" s="43"/>
      <c r="CT132" s="44"/>
    </row>
    <row r="133" spans="1:98" x14ac:dyDescent="0.25">
      <c r="A133" s="46"/>
      <c r="B133" s="46"/>
      <c r="C133" s="46"/>
      <c r="D133" s="46"/>
      <c r="E133" s="29"/>
      <c r="F133" s="29"/>
      <c r="G133" s="29"/>
      <c r="H133" s="29"/>
      <c r="I133" s="29"/>
      <c r="J133" s="29"/>
      <c r="K133" s="29"/>
      <c r="L133" s="29"/>
      <c r="M133" s="29"/>
      <c r="N133" s="29"/>
      <c r="O133" s="29"/>
      <c r="P133" s="29"/>
      <c r="Q133" s="29"/>
      <c r="R133" s="29"/>
      <c r="S133" s="29"/>
      <c r="T133" s="47"/>
      <c r="U133" s="29"/>
      <c r="V133" s="29"/>
      <c r="W133" s="47"/>
      <c r="X133" s="29"/>
      <c r="Y133" s="29"/>
      <c r="Z133" s="47"/>
      <c r="AA133" s="29"/>
      <c r="AB133" s="29"/>
      <c r="AC133" s="47"/>
      <c r="AD133" s="29"/>
      <c r="AE133" s="29"/>
      <c r="AF133" s="47"/>
      <c r="AG133" s="29"/>
      <c r="AH133" s="29"/>
      <c r="AI133" s="47"/>
      <c r="AJ133" s="29"/>
      <c r="AK133" s="29"/>
      <c r="AL133" s="47"/>
      <c r="AM133" s="29"/>
      <c r="AN133" s="29"/>
      <c r="AO133" s="47"/>
      <c r="AP133" s="29"/>
      <c r="AQ133" s="29"/>
      <c r="AR133" s="47"/>
      <c r="AS133" s="29"/>
      <c r="AT133" s="29"/>
      <c r="AU133" s="47"/>
      <c r="AV133" s="29"/>
      <c r="AW133" s="29"/>
      <c r="AX133" s="47"/>
      <c r="AY133" s="29"/>
      <c r="AZ133" s="29"/>
      <c r="BA133" s="47"/>
      <c r="BB133" s="29"/>
      <c r="BC133" s="29"/>
      <c r="BD133" s="47"/>
      <c r="BE133" s="29"/>
      <c r="BF133" s="29"/>
      <c r="BG133" s="47"/>
      <c r="BH133" s="29"/>
      <c r="BI133" s="29"/>
      <c r="BJ133" s="47"/>
      <c r="BK133" s="29"/>
      <c r="BL133" s="29"/>
      <c r="BM133" s="47"/>
      <c r="BN133" s="29"/>
      <c r="BO133" s="29"/>
      <c r="BP133" s="47"/>
      <c r="BQ133" s="29"/>
      <c r="BR133" s="29"/>
      <c r="BS133" s="47"/>
      <c r="BT133" s="29"/>
      <c r="BU133" s="29"/>
      <c r="BV133" s="47"/>
      <c r="BW133" s="29"/>
      <c r="BX133" s="29"/>
      <c r="BY133" s="47"/>
      <c r="BZ133" s="29"/>
      <c r="CA133" s="29"/>
      <c r="CB133" s="47"/>
      <c r="CC133" s="29"/>
      <c r="CD133" s="48"/>
      <c r="CE133" s="49"/>
      <c r="CF133" s="48"/>
      <c r="CG133" s="29"/>
      <c r="CH133" s="47"/>
      <c r="CI133" s="29"/>
      <c r="CJ133" s="47"/>
      <c r="CK133" s="29"/>
      <c r="CL133" s="47"/>
      <c r="CM133" s="29"/>
      <c r="CN133" s="47"/>
      <c r="CO133" s="29"/>
      <c r="CP133" s="47"/>
      <c r="CQ133" s="29"/>
      <c r="CR133" s="29"/>
      <c r="CS133" s="50"/>
    </row>
    <row r="134" spans="1:98" ht="18" x14ac:dyDescent="0.25">
      <c r="A134" s="52" t="s">
        <v>92</v>
      </c>
      <c r="BD134" s="52" t="s">
        <v>93</v>
      </c>
    </row>
    <row r="135" spans="1:98" s="60" customFormat="1" ht="38.25" customHeight="1" x14ac:dyDescent="0.25">
      <c r="A135" s="55" t="s">
        <v>91</v>
      </c>
      <c r="B135" s="55"/>
      <c r="C135" s="55"/>
      <c r="D135" s="55"/>
      <c r="E135" s="56"/>
      <c r="F135" s="56"/>
      <c r="G135" s="56"/>
      <c r="H135" s="56"/>
      <c r="I135" s="56"/>
      <c r="J135" s="56"/>
      <c r="K135" s="56"/>
      <c r="L135" s="56"/>
      <c r="M135" s="56"/>
      <c r="N135" s="56"/>
      <c r="O135" s="56"/>
      <c r="P135" s="56"/>
      <c r="Q135" s="56"/>
      <c r="R135" s="56"/>
      <c r="S135" s="56"/>
      <c r="T135" s="57" t="s">
        <v>90</v>
      </c>
      <c r="U135" s="57"/>
      <c r="V135" s="57"/>
      <c r="W135" s="57"/>
      <c r="X135" s="57"/>
      <c r="Y135" s="57"/>
      <c r="Z135" s="57"/>
      <c r="AA135" s="57"/>
      <c r="AB135" s="57"/>
      <c r="AC135" s="57"/>
      <c r="AD135" s="57"/>
      <c r="AE135" s="57"/>
      <c r="AF135" s="57"/>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7" t="s">
        <v>91</v>
      </c>
      <c r="BE135" s="58"/>
      <c r="BF135" s="58"/>
      <c r="BG135" s="58"/>
      <c r="BH135" s="58"/>
      <c r="BI135" s="58"/>
      <c r="BJ135" s="58"/>
      <c r="BK135" s="58"/>
      <c r="BL135" s="58"/>
      <c r="BM135" s="200"/>
      <c r="BN135" s="200"/>
      <c r="BO135" s="200"/>
      <c r="BP135" s="200"/>
      <c r="BQ135" s="200"/>
      <c r="BR135" s="200"/>
      <c r="BS135" s="200"/>
      <c r="BT135" s="200"/>
      <c r="BU135" s="200"/>
      <c r="BV135" s="200"/>
      <c r="BW135" s="200"/>
      <c r="BX135" s="200"/>
      <c r="BY135" s="200"/>
      <c r="BZ135" s="200"/>
      <c r="CA135" s="200"/>
      <c r="CB135" s="200"/>
      <c r="CC135" s="58"/>
      <c r="CD135" s="57" t="s">
        <v>90</v>
      </c>
      <c r="CE135" s="58"/>
      <c r="CF135" s="58"/>
      <c r="CG135" s="58"/>
      <c r="CH135" s="58"/>
      <c r="CI135" s="58"/>
      <c r="CJ135" s="58"/>
      <c r="CK135" s="58"/>
      <c r="CL135" s="58"/>
      <c r="CM135" s="58"/>
      <c r="CN135" s="58"/>
      <c r="CO135" s="58"/>
      <c r="CP135" s="58"/>
      <c r="CQ135" s="3"/>
      <c r="CR135" s="3"/>
      <c r="CS135" s="59"/>
    </row>
    <row r="136" spans="1:98" s="60" customFormat="1" ht="4.9000000000000004" customHeight="1" x14ac:dyDescent="0.25">
      <c r="A136" s="45"/>
      <c r="B136" s="45"/>
      <c r="E136" s="3"/>
      <c r="F136" s="3"/>
      <c r="G136" s="3"/>
      <c r="H136" s="3"/>
      <c r="I136" s="3"/>
      <c r="J136" s="3"/>
      <c r="K136" s="3"/>
      <c r="L136" s="3"/>
      <c r="M136" s="3"/>
      <c r="N136" s="3"/>
      <c r="O136" s="3"/>
      <c r="P136" s="3"/>
      <c r="Q136" s="3"/>
      <c r="R136" s="3"/>
      <c r="S136" s="3"/>
      <c r="T136" s="61"/>
      <c r="U136" s="3"/>
      <c r="V136" s="3"/>
      <c r="W136" s="61"/>
      <c r="X136" s="3"/>
      <c r="Y136" s="3"/>
      <c r="Z136" s="61"/>
      <c r="AA136" s="3"/>
      <c r="AB136" s="3"/>
      <c r="AC136" s="61"/>
      <c r="AD136" s="3"/>
      <c r="AE136" s="3"/>
      <c r="AF136" s="61"/>
      <c r="AG136" s="3"/>
      <c r="AH136" s="3"/>
      <c r="AI136" s="61"/>
      <c r="AJ136" s="3"/>
      <c r="AK136" s="3"/>
      <c r="AL136" s="61"/>
      <c r="AM136" s="3"/>
      <c r="AN136" s="3"/>
      <c r="AO136" s="61"/>
      <c r="AP136" s="3"/>
      <c r="AQ136" s="3"/>
      <c r="AR136" s="61"/>
      <c r="AS136" s="3"/>
      <c r="AT136" s="3"/>
      <c r="AU136" s="61"/>
      <c r="AV136" s="3"/>
      <c r="AW136" s="3"/>
      <c r="AX136" s="61"/>
      <c r="AY136" s="3"/>
      <c r="AZ136" s="3"/>
      <c r="BA136" s="61"/>
      <c r="BB136" s="3"/>
      <c r="BC136" s="3"/>
      <c r="BD136" s="61"/>
      <c r="BE136" s="3"/>
      <c r="BF136" s="3"/>
      <c r="BG136" s="61"/>
      <c r="BH136" s="3"/>
      <c r="BI136" s="3"/>
      <c r="BJ136" s="61"/>
      <c r="BK136" s="3"/>
      <c r="BL136" s="3"/>
      <c r="BM136" s="61"/>
      <c r="BN136" s="3"/>
      <c r="BO136" s="3"/>
      <c r="BP136" s="61"/>
      <c r="BQ136" s="3"/>
      <c r="BR136" s="3"/>
      <c r="BS136" s="61"/>
      <c r="BT136" s="3"/>
      <c r="BU136" s="3"/>
      <c r="BV136" s="61"/>
      <c r="BW136" s="3"/>
      <c r="BX136" s="3"/>
      <c r="BY136" s="61"/>
      <c r="BZ136" s="3"/>
      <c r="CA136" s="3"/>
      <c r="CB136" s="61"/>
      <c r="CC136" s="3"/>
      <c r="CD136" s="61"/>
      <c r="CE136" s="3"/>
      <c r="CF136" s="61"/>
      <c r="CG136" s="3"/>
      <c r="CH136" s="61"/>
      <c r="CI136" s="3"/>
      <c r="CJ136" s="61"/>
      <c r="CK136" s="3"/>
      <c r="CL136" s="61"/>
      <c r="CM136" s="3"/>
      <c r="CN136" s="61"/>
      <c r="CO136" s="3"/>
      <c r="CP136" s="61"/>
      <c r="CQ136" s="3"/>
      <c r="CR136" s="3"/>
      <c r="CS136" s="59"/>
    </row>
    <row r="137" spans="1:98" s="60" customFormat="1" ht="17.45" customHeight="1" x14ac:dyDescent="0.25">
      <c r="A137" s="201"/>
      <c r="B137" s="201"/>
      <c r="C137" s="201"/>
      <c r="D137" s="201"/>
      <c r="E137" s="62"/>
      <c r="F137" s="62"/>
      <c r="G137" s="62"/>
      <c r="H137" s="62"/>
      <c r="I137" s="62"/>
      <c r="J137" s="62"/>
      <c r="K137" s="62"/>
      <c r="L137" s="62"/>
      <c r="M137" s="62"/>
      <c r="N137" s="62"/>
      <c r="O137" s="62"/>
      <c r="P137" s="62"/>
      <c r="Q137" s="62"/>
      <c r="R137" s="62"/>
      <c r="S137" s="6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62"/>
      <c r="BC137" s="62"/>
      <c r="BD137" s="202"/>
      <c r="BE137" s="202"/>
      <c r="BF137" s="202"/>
      <c r="BG137" s="202"/>
      <c r="BH137" s="202"/>
      <c r="BI137" s="202"/>
      <c r="BJ137" s="202"/>
      <c r="BK137" s="202"/>
      <c r="BL137" s="202"/>
      <c r="BM137" s="202"/>
      <c r="BN137" s="202"/>
      <c r="BO137" s="202"/>
      <c r="BP137" s="202"/>
      <c r="BQ137" s="202"/>
      <c r="BR137" s="202"/>
      <c r="BS137" s="202"/>
      <c r="BT137" s="202"/>
      <c r="BU137" s="202"/>
      <c r="BV137" s="202"/>
      <c r="BW137" s="202"/>
      <c r="BX137" s="202"/>
      <c r="BY137" s="202"/>
      <c r="BZ137" s="202"/>
      <c r="CA137" s="202"/>
      <c r="CB137" s="202"/>
      <c r="CC137" s="62"/>
      <c r="CD137" s="202"/>
      <c r="CE137" s="202"/>
      <c r="CF137" s="202"/>
      <c r="CG137" s="202"/>
      <c r="CH137" s="202"/>
      <c r="CI137" s="202"/>
      <c r="CJ137" s="202"/>
      <c r="CK137" s="202"/>
      <c r="CL137" s="202"/>
      <c r="CM137" s="202"/>
      <c r="CN137" s="202"/>
      <c r="CO137" s="202"/>
      <c r="CP137" s="202"/>
      <c r="CQ137" s="202"/>
      <c r="CR137" s="202"/>
      <c r="CS137" s="202"/>
    </row>
    <row r="138" spans="1:98" s="60" customFormat="1" ht="4.9000000000000004" customHeight="1" x14ac:dyDescent="0.25">
      <c r="A138" s="45"/>
      <c r="B138" s="45"/>
      <c r="E138" s="3"/>
      <c r="F138" s="3"/>
      <c r="G138" s="3"/>
      <c r="H138" s="3"/>
      <c r="I138" s="3"/>
      <c r="J138" s="3"/>
      <c r="K138" s="3"/>
      <c r="L138" s="3"/>
      <c r="M138" s="3"/>
      <c r="N138" s="3"/>
      <c r="O138" s="3"/>
      <c r="P138" s="3"/>
      <c r="Q138" s="3"/>
      <c r="R138" s="3"/>
      <c r="S138" s="3"/>
      <c r="T138" s="61"/>
      <c r="U138" s="3"/>
      <c r="V138" s="3"/>
      <c r="W138" s="61"/>
      <c r="X138" s="3"/>
      <c r="Y138" s="3"/>
      <c r="Z138" s="61"/>
      <c r="AA138" s="3"/>
      <c r="AB138" s="3"/>
      <c r="AC138" s="61"/>
      <c r="AD138" s="3"/>
      <c r="AE138" s="3"/>
      <c r="AF138" s="61"/>
      <c r="AG138" s="3"/>
      <c r="AH138" s="3"/>
      <c r="AI138" s="61"/>
      <c r="AJ138" s="3"/>
      <c r="AK138" s="3"/>
      <c r="AL138" s="61"/>
      <c r="AM138" s="3"/>
      <c r="AN138" s="3"/>
      <c r="AO138" s="61"/>
      <c r="AP138" s="3"/>
      <c r="AQ138" s="3"/>
      <c r="AR138" s="61"/>
      <c r="AS138" s="3"/>
      <c r="AT138" s="3"/>
      <c r="AU138" s="61"/>
      <c r="AV138" s="3"/>
      <c r="AW138" s="3"/>
      <c r="AX138" s="61"/>
      <c r="AY138" s="3"/>
      <c r="AZ138" s="3"/>
      <c r="BA138" s="61"/>
      <c r="BB138" s="3"/>
      <c r="BC138" s="3"/>
      <c r="BD138" s="61"/>
      <c r="BE138" s="3"/>
      <c r="BF138" s="3"/>
      <c r="BG138" s="61"/>
      <c r="BH138" s="3"/>
      <c r="BI138" s="3"/>
      <c r="BJ138" s="61"/>
      <c r="BK138" s="3"/>
      <c r="BL138" s="3"/>
      <c r="BM138" s="61"/>
      <c r="BN138" s="3"/>
      <c r="BO138" s="3"/>
      <c r="BP138" s="61"/>
      <c r="BQ138" s="3"/>
      <c r="BR138" s="3"/>
      <c r="BS138" s="61"/>
      <c r="BT138" s="3"/>
      <c r="BU138" s="3"/>
      <c r="BV138" s="61"/>
      <c r="BW138" s="3"/>
      <c r="BX138" s="3"/>
      <c r="BY138" s="61"/>
      <c r="BZ138" s="3"/>
      <c r="CA138" s="3"/>
      <c r="CB138" s="61"/>
      <c r="CC138" s="3"/>
      <c r="CD138" s="61"/>
      <c r="CE138" s="3"/>
      <c r="CF138" s="61"/>
      <c r="CG138" s="3"/>
      <c r="CH138" s="61"/>
      <c r="CI138" s="3"/>
      <c r="CJ138" s="61"/>
      <c r="CK138" s="3"/>
      <c r="CL138" s="61"/>
      <c r="CM138" s="3"/>
      <c r="CN138" s="61"/>
      <c r="CO138" s="3"/>
      <c r="CP138" s="61"/>
      <c r="CQ138" s="3"/>
      <c r="CR138" s="3"/>
      <c r="CS138" s="59"/>
    </row>
    <row r="139" spans="1:98" s="60" customFormat="1" ht="9.75" customHeight="1" x14ac:dyDescent="0.2">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193"/>
      <c r="BQ139" s="193"/>
      <c r="BR139" s="193"/>
      <c r="BS139" s="193"/>
      <c r="BT139" s="193"/>
      <c r="BU139" s="193"/>
      <c r="BV139" s="193"/>
      <c r="BW139" s="193"/>
      <c r="BX139" s="193"/>
      <c r="BY139" s="193"/>
      <c r="BZ139" s="193"/>
      <c r="CA139" s="193"/>
      <c r="CB139" s="193"/>
      <c r="CC139" s="193"/>
      <c r="CD139" s="193"/>
      <c r="CE139" s="193"/>
      <c r="CF139" s="193"/>
      <c r="CG139" s="193"/>
      <c r="CH139" s="193"/>
      <c r="CI139" s="193"/>
      <c r="CJ139" s="193"/>
      <c r="CK139" s="193"/>
      <c r="CL139" s="193"/>
      <c r="CM139" s="193"/>
      <c r="CN139" s="193"/>
      <c r="CO139" s="193"/>
      <c r="CP139" s="193"/>
      <c r="CQ139" s="3"/>
      <c r="CR139" s="3"/>
      <c r="CS139" s="59"/>
    </row>
    <row r="140" spans="1:98" s="60" customFormat="1" ht="9.75" customHeight="1" x14ac:dyDescent="0.25">
      <c r="A140" s="37"/>
      <c r="B140" s="37"/>
      <c r="C140" s="38"/>
      <c r="D140" s="38"/>
      <c r="E140" s="10"/>
      <c r="F140" s="10"/>
      <c r="G140" s="10"/>
      <c r="H140" s="10"/>
      <c r="I140" s="10"/>
      <c r="J140" s="10"/>
      <c r="K140" s="10"/>
      <c r="L140" s="10"/>
      <c r="M140" s="10"/>
      <c r="N140" s="10"/>
      <c r="O140" s="10"/>
      <c r="P140" s="10"/>
      <c r="Q140" s="10"/>
      <c r="R140" s="10"/>
      <c r="S140" s="10"/>
      <c r="T140" s="39"/>
      <c r="U140" s="10"/>
      <c r="V140" s="10"/>
      <c r="W140" s="39"/>
      <c r="X140" s="10"/>
      <c r="Y140" s="10"/>
      <c r="Z140" s="39"/>
      <c r="AA140" s="10"/>
      <c r="AB140" s="10"/>
      <c r="AC140" s="39"/>
      <c r="AD140" s="10"/>
      <c r="AE140" s="10"/>
      <c r="AF140" s="39"/>
      <c r="AG140" s="10"/>
      <c r="AH140" s="10"/>
      <c r="AI140" s="39"/>
      <c r="AJ140" s="10"/>
      <c r="AK140" s="10"/>
      <c r="AL140" s="39"/>
      <c r="AM140" s="10"/>
      <c r="AN140" s="10"/>
      <c r="AO140" s="39"/>
      <c r="AP140" s="10"/>
      <c r="AQ140" s="10"/>
      <c r="AR140" s="39"/>
      <c r="AS140" s="10"/>
      <c r="AT140" s="10"/>
      <c r="AU140" s="39"/>
      <c r="AV140" s="10"/>
      <c r="AW140" s="10"/>
      <c r="AX140" s="39"/>
      <c r="AY140" s="10"/>
      <c r="AZ140" s="10"/>
      <c r="BA140" s="39"/>
      <c r="BB140" s="10"/>
      <c r="BC140" s="10"/>
      <c r="BD140" s="39"/>
      <c r="BE140" s="10"/>
      <c r="BF140" s="10"/>
      <c r="BG140" s="39"/>
      <c r="BH140" s="10"/>
      <c r="BI140" s="10"/>
      <c r="BJ140" s="39"/>
      <c r="BK140" s="10"/>
      <c r="BL140" s="10"/>
      <c r="BM140" s="39"/>
      <c r="BN140" s="10"/>
      <c r="BO140" s="10"/>
      <c r="BP140" s="39"/>
      <c r="BQ140" s="10"/>
      <c r="BR140" s="10"/>
      <c r="BS140" s="39"/>
      <c r="BT140" s="10"/>
      <c r="BU140" s="10"/>
      <c r="BV140" s="39"/>
      <c r="BW140" s="10"/>
      <c r="BX140" s="10"/>
      <c r="BY140" s="39"/>
      <c r="BZ140" s="10"/>
      <c r="CA140" s="10"/>
      <c r="CB140" s="39"/>
      <c r="CC140" s="10"/>
      <c r="CD140" s="39"/>
      <c r="CE140" s="10"/>
      <c r="CF140" s="39"/>
      <c r="CG140" s="10"/>
      <c r="CH140" s="39"/>
      <c r="CI140" s="10"/>
      <c r="CJ140" s="39"/>
      <c r="CK140" s="10"/>
      <c r="CL140" s="39"/>
      <c r="CM140" s="10"/>
      <c r="CN140" s="39"/>
      <c r="CO140" s="10"/>
      <c r="CP140" s="39"/>
      <c r="CQ140" s="3"/>
      <c r="CR140" s="3"/>
      <c r="CS140" s="59"/>
    </row>
    <row r="141" spans="1:98" s="60" customFormat="1" ht="9.75" customHeight="1" x14ac:dyDescent="0.2">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3"/>
      <c r="BO141" s="193"/>
      <c r="BP141" s="193"/>
      <c r="BQ141" s="193"/>
      <c r="BR141" s="193"/>
      <c r="BS141" s="193"/>
      <c r="BT141" s="193"/>
      <c r="BU141" s="193"/>
      <c r="BV141" s="193"/>
      <c r="BW141" s="193"/>
      <c r="BX141" s="193"/>
      <c r="BY141" s="193"/>
      <c r="BZ141" s="193"/>
      <c r="CA141" s="193"/>
      <c r="CB141" s="193"/>
      <c r="CC141" s="193"/>
      <c r="CD141" s="193"/>
      <c r="CE141" s="193"/>
      <c r="CF141" s="193"/>
      <c r="CG141" s="193"/>
      <c r="CH141" s="193"/>
      <c r="CI141" s="193"/>
      <c r="CJ141" s="193"/>
      <c r="CK141" s="193"/>
      <c r="CL141" s="193"/>
      <c r="CM141" s="193"/>
      <c r="CN141" s="193"/>
      <c r="CO141" s="193"/>
      <c r="CP141" s="193"/>
      <c r="CQ141" s="3"/>
      <c r="CR141" s="3"/>
      <c r="CS141" s="59"/>
    </row>
    <row r="142" spans="1:98" s="60" customFormat="1" ht="9.75" customHeight="1" x14ac:dyDescent="0.25">
      <c r="A142" s="37"/>
      <c r="B142" s="37"/>
      <c r="C142" s="38"/>
      <c r="D142" s="38"/>
      <c r="E142" s="10"/>
      <c r="F142" s="10"/>
      <c r="G142" s="10"/>
      <c r="H142" s="10"/>
      <c r="I142" s="10"/>
      <c r="J142" s="10"/>
      <c r="K142" s="10"/>
      <c r="L142" s="10"/>
      <c r="M142" s="10"/>
      <c r="N142" s="10"/>
      <c r="O142" s="10"/>
      <c r="P142" s="10"/>
      <c r="Q142" s="10"/>
      <c r="R142" s="10"/>
      <c r="S142" s="10"/>
      <c r="T142" s="39"/>
      <c r="U142" s="10"/>
      <c r="V142" s="10"/>
      <c r="W142" s="39"/>
      <c r="X142" s="10"/>
      <c r="Y142" s="10"/>
      <c r="Z142" s="39"/>
      <c r="AA142" s="10"/>
      <c r="AB142" s="10"/>
      <c r="AC142" s="39"/>
      <c r="AD142" s="10"/>
      <c r="AE142" s="10"/>
      <c r="AF142" s="39"/>
      <c r="AG142" s="10"/>
      <c r="AH142" s="10"/>
      <c r="AI142" s="39"/>
      <c r="AJ142" s="10"/>
      <c r="AK142" s="10"/>
      <c r="AL142" s="39"/>
      <c r="AM142" s="10"/>
      <c r="AN142" s="10"/>
      <c r="AO142" s="39"/>
      <c r="AP142" s="10"/>
      <c r="AQ142" s="10"/>
      <c r="AR142" s="39"/>
      <c r="AS142" s="10"/>
      <c r="AT142" s="10"/>
      <c r="AU142" s="39"/>
      <c r="AV142" s="10"/>
      <c r="AW142" s="10"/>
      <c r="AX142" s="39"/>
      <c r="AY142" s="10"/>
      <c r="AZ142" s="10"/>
      <c r="BA142" s="39"/>
      <c r="BB142" s="10"/>
      <c r="BC142" s="10"/>
      <c r="BD142" s="39"/>
      <c r="BE142" s="10"/>
      <c r="BF142" s="10"/>
      <c r="BG142" s="39"/>
      <c r="BH142" s="10"/>
      <c r="BI142" s="10"/>
      <c r="BJ142" s="39"/>
      <c r="BK142" s="10"/>
      <c r="BL142" s="10"/>
      <c r="BM142" s="39"/>
      <c r="BN142" s="10"/>
      <c r="BO142" s="10"/>
      <c r="BP142" s="39"/>
      <c r="BQ142" s="10"/>
      <c r="BR142" s="10"/>
      <c r="BS142" s="39"/>
      <c r="BT142" s="10"/>
      <c r="BU142" s="10"/>
      <c r="BV142" s="39"/>
      <c r="BW142" s="10"/>
      <c r="BX142" s="10"/>
      <c r="BY142" s="39"/>
      <c r="BZ142" s="10"/>
      <c r="CA142" s="10"/>
      <c r="CB142" s="39"/>
      <c r="CC142" s="10"/>
      <c r="CD142" s="39"/>
      <c r="CE142" s="10"/>
      <c r="CF142" s="39"/>
      <c r="CG142" s="10"/>
      <c r="CH142" s="39"/>
      <c r="CI142" s="10"/>
      <c r="CJ142" s="39"/>
      <c r="CK142" s="10"/>
      <c r="CL142" s="39"/>
      <c r="CM142" s="10"/>
      <c r="CN142" s="39"/>
      <c r="CO142" s="10"/>
      <c r="CP142" s="39"/>
      <c r="CQ142" s="3"/>
      <c r="CR142" s="3"/>
      <c r="CS142" s="59"/>
    </row>
    <row r="143" spans="1:98" s="60" customFormat="1" ht="9.75" customHeight="1" x14ac:dyDescent="0.2">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c r="BJ143" s="193"/>
      <c r="BK143" s="193"/>
      <c r="BL143" s="193"/>
      <c r="BM143" s="193"/>
      <c r="BN143" s="193"/>
      <c r="BO143" s="193"/>
      <c r="BP143" s="193"/>
      <c r="BQ143" s="193"/>
      <c r="BR143" s="193"/>
      <c r="BS143" s="193"/>
      <c r="BT143" s="193"/>
      <c r="BU143" s="193"/>
      <c r="BV143" s="193"/>
      <c r="BW143" s="193"/>
      <c r="BX143" s="193"/>
      <c r="BY143" s="193"/>
      <c r="BZ143" s="193"/>
      <c r="CA143" s="193"/>
      <c r="CB143" s="193"/>
      <c r="CC143" s="193"/>
      <c r="CD143" s="193"/>
      <c r="CE143" s="193"/>
      <c r="CF143" s="193"/>
      <c r="CG143" s="193"/>
      <c r="CH143" s="193"/>
      <c r="CI143" s="193"/>
      <c r="CJ143" s="193"/>
      <c r="CK143" s="193"/>
      <c r="CL143" s="193"/>
      <c r="CM143" s="193"/>
      <c r="CN143" s="193"/>
      <c r="CO143" s="193"/>
      <c r="CP143" s="193"/>
      <c r="CQ143" s="3"/>
      <c r="CR143" s="3"/>
      <c r="CS143" s="59"/>
    </row>
    <row r="144" spans="1:98" s="60" customFormat="1" ht="9.75" customHeight="1" x14ac:dyDescent="0.25">
      <c r="A144" s="37"/>
      <c r="B144" s="37"/>
      <c r="C144" s="38"/>
      <c r="D144" s="38"/>
      <c r="E144" s="10"/>
      <c r="F144" s="10"/>
      <c r="G144" s="10"/>
      <c r="H144" s="10"/>
      <c r="I144" s="10"/>
      <c r="J144" s="10"/>
      <c r="K144" s="10"/>
      <c r="L144" s="10"/>
      <c r="M144" s="10"/>
      <c r="N144" s="10"/>
      <c r="O144" s="10"/>
      <c r="P144" s="10"/>
      <c r="Q144" s="10"/>
      <c r="R144" s="10"/>
      <c r="S144" s="10"/>
      <c r="T144" s="39"/>
      <c r="U144" s="10"/>
      <c r="V144" s="10"/>
      <c r="W144" s="39"/>
      <c r="X144" s="10"/>
      <c r="Y144" s="10"/>
      <c r="Z144" s="39"/>
      <c r="AA144" s="10"/>
      <c r="AB144" s="10"/>
      <c r="AC144" s="39"/>
      <c r="AD144" s="10"/>
      <c r="AE144" s="10"/>
      <c r="AF144" s="39"/>
      <c r="AG144" s="10"/>
      <c r="AH144" s="10"/>
      <c r="AI144" s="39"/>
      <c r="AJ144" s="10"/>
      <c r="AK144" s="10"/>
      <c r="AL144" s="39"/>
      <c r="AM144" s="10"/>
      <c r="AN144" s="10"/>
      <c r="AO144" s="39"/>
      <c r="AP144" s="10"/>
      <c r="AQ144" s="10"/>
      <c r="AR144" s="39"/>
      <c r="AS144" s="10"/>
      <c r="AT144" s="10"/>
      <c r="AU144" s="39"/>
      <c r="AV144" s="10"/>
      <c r="AW144" s="10"/>
      <c r="AX144" s="39"/>
      <c r="AY144" s="10"/>
      <c r="AZ144" s="10"/>
      <c r="BA144" s="39"/>
      <c r="BB144" s="10"/>
      <c r="BC144" s="10"/>
      <c r="BD144" s="39"/>
      <c r="BE144" s="10"/>
      <c r="BF144" s="10"/>
      <c r="BG144" s="39"/>
      <c r="BH144" s="10"/>
      <c r="BI144" s="10"/>
      <c r="BJ144" s="39"/>
      <c r="BK144" s="10"/>
      <c r="BL144" s="10"/>
      <c r="BM144" s="39"/>
      <c r="BN144" s="10"/>
      <c r="BO144" s="10"/>
      <c r="BP144" s="39"/>
      <c r="BQ144" s="10"/>
      <c r="BR144" s="10"/>
      <c r="BS144" s="39"/>
      <c r="BT144" s="10"/>
      <c r="BU144" s="10"/>
      <c r="BV144" s="39"/>
      <c r="BW144" s="10"/>
      <c r="BX144" s="10"/>
      <c r="BY144" s="39"/>
      <c r="BZ144" s="10"/>
      <c r="CA144" s="10"/>
      <c r="CB144" s="39"/>
      <c r="CC144" s="10"/>
      <c r="CD144" s="39"/>
      <c r="CE144" s="10"/>
      <c r="CF144" s="39"/>
      <c r="CG144" s="10"/>
      <c r="CH144" s="39"/>
      <c r="CI144" s="10"/>
      <c r="CJ144" s="39"/>
      <c r="CK144" s="10"/>
      <c r="CL144" s="39"/>
      <c r="CM144" s="10"/>
      <c r="CN144" s="39"/>
      <c r="CO144" s="10"/>
      <c r="CP144" s="39"/>
      <c r="CQ144" s="3"/>
      <c r="CR144" s="3"/>
      <c r="CS144" s="59"/>
    </row>
    <row r="145" spans="1:98" s="60" customFormat="1" ht="18" x14ac:dyDescent="0.2">
      <c r="A145" s="193" t="s">
        <v>61</v>
      </c>
      <c r="B145" s="193"/>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4"/>
      <c r="AY145" s="194"/>
      <c r="AZ145" s="194"/>
      <c r="BA145" s="194"/>
      <c r="BB145" s="194"/>
      <c r="BC145" s="194"/>
      <c r="BD145" s="194"/>
      <c r="BE145" s="194"/>
      <c r="BF145" s="194"/>
      <c r="BG145" s="194"/>
      <c r="BH145" s="194"/>
      <c r="BI145" s="194"/>
      <c r="BJ145" s="194"/>
      <c r="BK145" s="194"/>
      <c r="BL145" s="194"/>
      <c r="BM145" s="194"/>
      <c r="BN145" s="194"/>
      <c r="BO145" s="194"/>
      <c r="BP145" s="194"/>
      <c r="BQ145" s="194"/>
      <c r="BR145" s="194"/>
      <c r="BS145" s="194"/>
      <c r="BT145" s="194"/>
      <c r="BU145" s="194"/>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0"/>
      <c r="CR145" s="10"/>
      <c r="CS145" s="178"/>
      <c r="CT145" s="38"/>
    </row>
    <row r="146" spans="1:98" ht="18" customHeight="1" x14ac:dyDescent="0.25">
      <c r="A146" s="151"/>
      <c r="B146" s="151"/>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4"/>
      <c r="AQ146" s="194"/>
      <c r="AR146" s="194"/>
      <c r="AS146" s="194"/>
      <c r="AT146" s="194"/>
      <c r="AU146" s="194"/>
      <c r="AV146" s="194"/>
      <c r="AW146" s="194"/>
      <c r="AX146" s="194"/>
      <c r="AY146" s="194"/>
      <c r="AZ146" s="194"/>
      <c r="BA146" s="194"/>
      <c r="BB146" s="194"/>
      <c r="BC146" s="194"/>
      <c r="BD146" s="194"/>
      <c r="BE146" s="194"/>
      <c r="BF146" s="194"/>
      <c r="BG146" s="194"/>
      <c r="BH146" s="194"/>
      <c r="BI146" s="194"/>
      <c r="BJ146" s="194"/>
      <c r="BK146" s="194"/>
      <c r="BL146" s="194"/>
      <c r="BM146" s="194"/>
      <c r="BN146" s="194"/>
      <c r="BO146" s="194"/>
      <c r="BP146" s="194"/>
      <c r="BQ146" s="194"/>
      <c r="BR146" s="194"/>
      <c r="BS146" s="194"/>
      <c r="BT146" s="194"/>
      <c r="BU146" s="194"/>
      <c r="BV146" s="194"/>
      <c r="BW146" s="194"/>
      <c r="BX146" s="194"/>
      <c r="BY146" s="194"/>
      <c r="BZ146" s="194"/>
      <c r="CA146" s="194"/>
      <c r="CB146" s="194"/>
      <c r="CC146" s="194"/>
      <c r="CD146" s="194"/>
      <c r="CE146" s="194"/>
      <c r="CF146" s="194"/>
      <c r="CG146" s="194"/>
      <c r="CH146" s="194"/>
      <c r="CI146" s="194"/>
      <c r="CJ146" s="194"/>
      <c r="CK146" s="194"/>
      <c r="CL146" s="194"/>
      <c r="CM146" s="194"/>
      <c r="CN146" s="194"/>
      <c r="CO146" s="194"/>
      <c r="CP146" s="194"/>
      <c r="CQ146" s="151"/>
      <c r="CR146" s="151"/>
      <c r="CS146" s="151"/>
      <c r="CT146" s="151"/>
    </row>
    <row r="147" spans="1:98" ht="18" customHeight="1" x14ac:dyDescent="0.25">
      <c r="A147" s="151"/>
      <c r="B147" s="151"/>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4"/>
      <c r="AQ147" s="194"/>
      <c r="AR147" s="194"/>
      <c r="AS147" s="194"/>
      <c r="AT147" s="194"/>
      <c r="AU147" s="194"/>
      <c r="AV147" s="194"/>
      <c r="AW147" s="194"/>
      <c r="AX147" s="194"/>
      <c r="AY147" s="194"/>
      <c r="AZ147" s="194"/>
      <c r="BA147" s="194"/>
      <c r="BB147" s="194"/>
      <c r="BC147" s="194"/>
      <c r="BD147" s="194"/>
      <c r="BE147" s="194"/>
      <c r="BF147" s="194"/>
      <c r="BG147" s="194"/>
      <c r="BH147" s="194"/>
      <c r="BI147" s="194"/>
      <c r="BJ147" s="194"/>
      <c r="BK147" s="194"/>
      <c r="BL147" s="194"/>
      <c r="BM147" s="194"/>
      <c r="BN147" s="194"/>
      <c r="BO147" s="194"/>
      <c r="BP147" s="194"/>
      <c r="BQ147" s="194"/>
      <c r="BR147" s="194"/>
      <c r="BS147" s="194"/>
      <c r="BT147" s="194"/>
      <c r="BU147" s="194"/>
      <c r="BV147" s="194"/>
      <c r="BW147" s="194"/>
      <c r="BX147" s="194"/>
      <c r="BY147" s="194"/>
      <c r="BZ147" s="194"/>
      <c r="CA147" s="194"/>
      <c r="CB147" s="194"/>
      <c r="CC147" s="194"/>
      <c r="CD147" s="194"/>
      <c r="CE147" s="194"/>
      <c r="CF147" s="194"/>
      <c r="CG147" s="194"/>
      <c r="CH147" s="194"/>
      <c r="CI147" s="194"/>
      <c r="CJ147" s="194"/>
      <c r="CK147" s="194"/>
      <c r="CL147" s="194"/>
      <c r="CM147" s="194"/>
      <c r="CN147" s="194"/>
      <c r="CO147" s="194"/>
      <c r="CP147" s="194"/>
      <c r="CQ147" s="151"/>
      <c r="CR147" s="151"/>
      <c r="CS147" s="151"/>
      <c r="CT147" s="151"/>
    </row>
    <row r="148" spans="1:98" ht="18" customHeight="1" x14ac:dyDescent="0.25">
      <c r="A148" s="151"/>
      <c r="B148" s="151"/>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4"/>
      <c r="AQ148" s="194"/>
      <c r="AR148" s="194"/>
      <c r="AS148" s="194"/>
      <c r="AT148" s="194"/>
      <c r="AU148" s="194"/>
      <c r="AV148" s="194"/>
      <c r="AW148" s="194"/>
      <c r="AX148" s="194"/>
      <c r="AY148" s="194"/>
      <c r="AZ148" s="194"/>
      <c r="BA148" s="194"/>
      <c r="BB148" s="194"/>
      <c r="BC148" s="194"/>
      <c r="BD148" s="194"/>
      <c r="BE148" s="194"/>
      <c r="BF148" s="194"/>
      <c r="BG148" s="194"/>
      <c r="BH148" s="194"/>
      <c r="BI148" s="194"/>
      <c r="BJ148" s="194"/>
      <c r="BK148" s="194"/>
      <c r="BL148" s="194"/>
      <c r="BM148" s="194"/>
      <c r="BN148" s="194"/>
      <c r="BO148" s="194"/>
      <c r="BP148" s="194"/>
      <c r="BQ148" s="194"/>
      <c r="BR148" s="194"/>
      <c r="BS148" s="194"/>
      <c r="BT148" s="194"/>
      <c r="BU148" s="194"/>
      <c r="BV148" s="194"/>
      <c r="BW148" s="194"/>
      <c r="BX148" s="194"/>
      <c r="BY148" s="194"/>
      <c r="BZ148" s="194"/>
      <c r="CA148" s="194"/>
      <c r="CB148" s="194"/>
      <c r="CC148" s="194"/>
      <c r="CD148" s="194"/>
      <c r="CE148" s="194"/>
      <c r="CF148" s="194"/>
      <c r="CG148" s="194"/>
      <c r="CH148" s="194"/>
      <c r="CI148" s="194"/>
      <c r="CJ148" s="194"/>
      <c r="CK148" s="194"/>
      <c r="CL148" s="194"/>
      <c r="CM148" s="194"/>
      <c r="CN148" s="194"/>
      <c r="CO148" s="194"/>
      <c r="CP148" s="194"/>
      <c r="CQ148" s="151"/>
      <c r="CR148" s="151"/>
      <c r="CS148" s="151"/>
      <c r="CT148" s="151"/>
    </row>
    <row r="149" spans="1:98" ht="18" customHeight="1" x14ac:dyDescent="0.25">
      <c r="A149" s="151"/>
      <c r="B149" s="151"/>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94"/>
      <c r="AB149" s="194"/>
      <c r="AC149" s="194"/>
      <c r="AD149" s="194"/>
      <c r="AE149" s="194"/>
      <c r="AF149" s="194"/>
      <c r="AG149" s="194"/>
      <c r="AH149" s="194"/>
      <c r="AI149" s="194"/>
      <c r="AJ149" s="194"/>
      <c r="AK149" s="194"/>
      <c r="AL149" s="194"/>
      <c r="AM149" s="194"/>
      <c r="AN149" s="194"/>
      <c r="AO149" s="194"/>
      <c r="AP149" s="194"/>
      <c r="AQ149" s="194"/>
      <c r="AR149" s="194"/>
      <c r="AS149" s="194"/>
      <c r="AT149" s="194"/>
      <c r="AU149" s="194"/>
      <c r="AV149" s="194"/>
      <c r="AW149" s="194"/>
      <c r="AX149" s="194"/>
      <c r="AY149" s="194"/>
      <c r="AZ149" s="194"/>
      <c r="BA149" s="194"/>
      <c r="BB149" s="194"/>
      <c r="BC149" s="194"/>
      <c r="BD149" s="194"/>
      <c r="BE149" s="194"/>
      <c r="BF149" s="194"/>
      <c r="BG149" s="194"/>
      <c r="BH149" s="194"/>
      <c r="BI149" s="194"/>
      <c r="BJ149" s="194"/>
      <c r="BK149" s="194"/>
      <c r="BL149" s="194"/>
      <c r="BM149" s="194"/>
      <c r="BN149" s="194"/>
      <c r="BO149" s="194"/>
      <c r="BP149" s="194"/>
      <c r="BQ149" s="194"/>
      <c r="BR149" s="194"/>
      <c r="BS149" s="194"/>
      <c r="BT149" s="194"/>
      <c r="BU149" s="194"/>
      <c r="BV149" s="194"/>
      <c r="BW149" s="194"/>
      <c r="BX149" s="194"/>
      <c r="BY149" s="194"/>
      <c r="BZ149" s="194"/>
      <c r="CA149" s="194"/>
      <c r="CB149" s="194"/>
      <c r="CC149" s="194"/>
      <c r="CD149" s="194"/>
      <c r="CE149" s="194"/>
      <c r="CF149" s="194"/>
      <c r="CG149" s="194"/>
      <c r="CH149" s="194"/>
      <c r="CI149" s="194"/>
      <c r="CJ149" s="194"/>
      <c r="CK149" s="194"/>
      <c r="CL149" s="194"/>
      <c r="CM149" s="194"/>
      <c r="CN149" s="194"/>
      <c r="CO149" s="194"/>
      <c r="CP149" s="194"/>
      <c r="CQ149" s="151"/>
      <c r="CR149" s="151"/>
      <c r="CS149" s="151"/>
      <c r="CT149" s="151"/>
    </row>
    <row r="150" spans="1:98" ht="18" customHeight="1" x14ac:dyDescent="0.25">
      <c r="A150" s="151"/>
      <c r="B150" s="151"/>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4"/>
      <c r="AQ150" s="194"/>
      <c r="AR150" s="194"/>
      <c r="AS150" s="194"/>
      <c r="AT150" s="194"/>
      <c r="AU150" s="194"/>
      <c r="AV150" s="194"/>
      <c r="AW150" s="194"/>
      <c r="AX150" s="194"/>
      <c r="AY150" s="194"/>
      <c r="AZ150" s="194"/>
      <c r="BA150" s="194"/>
      <c r="BB150" s="194"/>
      <c r="BC150" s="194"/>
      <c r="BD150" s="194"/>
      <c r="BE150" s="194"/>
      <c r="BF150" s="194"/>
      <c r="BG150" s="194"/>
      <c r="BH150" s="194"/>
      <c r="BI150" s="194"/>
      <c r="BJ150" s="194"/>
      <c r="BK150" s="194"/>
      <c r="BL150" s="194"/>
      <c r="BM150" s="194"/>
      <c r="BN150" s="194"/>
      <c r="BO150" s="194"/>
      <c r="BP150" s="194"/>
      <c r="BQ150" s="194"/>
      <c r="BR150" s="194"/>
      <c r="BS150" s="194"/>
      <c r="BT150" s="194"/>
      <c r="BU150" s="194"/>
      <c r="BV150" s="194"/>
      <c r="BW150" s="194"/>
      <c r="BX150" s="194"/>
      <c r="BY150" s="194"/>
      <c r="BZ150" s="194"/>
      <c r="CA150" s="194"/>
      <c r="CB150" s="194"/>
      <c r="CC150" s="194"/>
      <c r="CD150" s="194"/>
      <c r="CE150" s="194"/>
      <c r="CF150" s="194"/>
      <c r="CG150" s="194"/>
      <c r="CH150" s="194"/>
      <c r="CI150" s="194"/>
      <c r="CJ150" s="194"/>
      <c r="CK150" s="194"/>
      <c r="CL150" s="194"/>
      <c r="CM150" s="194"/>
      <c r="CN150" s="194"/>
      <c r="CO150" s="194"/>
      <c r="CP150" s="194"/>
      <c r="CQ150" s="151"/>
      <c r="CR150" s="151"/>
      <c r="CS150" s="151"/>
      <c r="CT150" s="151"/>
    </row>
    <row r="152" spans="1:98" s="60" customFormat="1" ht="17.45" customHeight="1" x14ac:dyDescent="0.25">
      <c r="A152" s="106"/>
      <c r="B152" s="106"/>
      <c r="C152" s="45"/>
      <c r="D152" s="45"/>
      <c r="E152" s="108"/>
      <c r="F152" s="108"/>
      <c r="G152" s="108"/>
      <c r="H152" s="108"/>
      <c r="I152" s="108"/>
      <c r="J152" s="108"/>
      <c r="K152" s="108"/>
      <c r="L152" s="108"/>
      <c r="M152" s="108"/>
      <c r="N152" s="108"/>
      <c r="O152" s="108"/>
      <c r="P152" s="108"/>
      <c r="Q152" s="108"/>
      <c r="R152" s="108"/>
      <c r="S152" s="10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c r="CF152" s="58"/>
      <c r="CG152" s="58"/>
      <c r="CH152" s="58"/>
      <c r="CI152" s="58"/>
      <c r="CJ152" s="58"/>
      <c r="CK152" s="58"/>
      <c r="CL152" s="58"/>
      <c r="CM152" s="58"/>
      <c r="CN152" s="58"/>
      <c r="CO152" s="58"/>
      <c r="CP152" s="58"/>
      <c r="CQ152" s="3"/>
      <c r="CR152" s="3"/>
      <c r="CS152" s="59"/>
    </row>
  </sheetData>
  <sheetProtection algorithmName="SHA-512" hashValue="mAntDd1kkJkyzhILO/7WongqVwrfP7fp3GsnnWnlkXTljiMmMf1fNSHrFA/Fup5X/zp3x5JttBJzW4IeU0eAUQ==" saltValue="MAdEZk4Jlg7zsmo+sw/FMQ==" spinCount="100000" sheet="1" selectLockedCells="1"/>
  <mergeCells count="131">
    <mergeCell ref="C61:D61"/>
    <mergeCell ref="A63:CL63"/>
    <mergeCell ref="C69:D69"/>
    <mergeCell ref="A34:B34"/>
    <mergeCell ref="CN55:CN56"/>
    <mergeCell ref="A35:B35"/>
    <mergeCell ref="A36:B36"/>
    <mergeCell ref="A37:B37"/>
    <mergeCell ref="C58:D58"/>
    <mergeCell ref="C56:D56"/>
    <mergeCell ref="C65:D65"/>
    <mergeCell ref="C66:D66"/>
    <mergeCell ref="C67:D67"/>
    <mergeCell ref="C68:D68"/>
    <mergeCell ref="C59:D59"/>
    <mergeCell ref="C57:D57"/>
    <mergeCell ref="CD64:CD65"/>
    <mergeCell ref="AO64:AO65"/>
    <mergeCell ref="AR64:AR65"/>
    <mergeCell ref="AX64:AX65"/>
    <mergeCell ref="A141:CP141"/>
    <mergeCell ref="A143:CP143"/>
    <mergeCell ref="AL100:CN100"/>
    <mergeCell ref="E125:AF125"/>
    <mergeCell ref="BP125:CN125"/>
    <mergeCell ref="E132:AF132"/>
    <mergeCell ref="A139:CP139"/>
    <mergeCell ref="BP132:CN132"/>
    <mergeCell ref="T113:CP113"/>
    <mergeCell ref="T115:CP115"/>
    <mergeCell ref="T117:CP117"/>
    <mergeCell ref="T119:CP119"/>
    <mergeCell ref="AL102:CN102"/>
    <mergeCell ref="A38:B39"/>
    <mergeCell ref="A131:W131"/>
    <mergeCell ref="Z131:AO131"/>
    <mergeCell ref="A126:CT126"/>
    <mergeCell ref="AR131:AU131"/>
    <mergeCell ref="BD131:BG131"/>
    <mergeCell ref="A40:B40"/>
    <mergeCell ref="A64:A65"/>
    <mergeCell ref="B64:D64"/>
    <mergeCell ref="W89:CT91"/>
    <mergeCell ref="W83:CT85"/>
    <mergeCell ref="CH64:CH65"/>
    <mergeCell ref="CL55:CL56"/>
    <mergeCell ref="BD55:BD56"/>
    <mergeCell ref="AU55:AU56"/>
    <mergeCell ref="AR55:AR56"/>
    <mergeCell ref="AL55:AL56"/>
    <mergeCell ref="AO55:AO56"/>
    <mergeCell ref="AF55:AF56"/>
    <mergeCell ref="AC55:AC56"/>
    <mergeCell ref="CJ64:CJ65"/>
    <mergeCell ref="BA64:BA65"/>
    <mergeCell ref="CD55:CD56"/>
    <mergeCell ref="BY55:BY56"/>
    <mergeCell ref="BM135:CB135"/>
    <mergeCell ref="A137:D137"/>
    <mergeCell ref="T137:BA137"/>
    <mergeCell ref="BD137:CB137"/>
    <mergeCell ref="CD137:CS137"/>
    <mergeCell ref="J64:J65"/>
    <mergeCell ref="K64:K65"/>
    <mergeCell ref="M64:M65"/>
    <mergeCell ref="N64:N65"/>
    <mergeCell ref="A127:T127"/>
    <mergeCell ref="A122:CT122"/>
    <mergeCell ref="A123:CT124"/>
    <mergeCell ref="A98:D98"/>
    <mergeCell ref="C70:D70"/>
    <mergeCell ref="W87:CT88"/>
    <mergeCell ref="A145:B145"/>
    <mergeCell ref="C145:CP150"/>
    <mergeCell ref="CJ130:CT131"/>
    <mergeCell ref="CL64:CL65"/>
    <mergeCell ref="CN64:CN65"/>
    <mergeCell ref="CP64:CP65"/>
    <mergeCell ref="BV64:BV65"/>
    <mergeCell ref="BY64:BY65"/>
    <mergeCell ref="CB64:CB65"/>
    <mergeCell ref="CF64:CF65"/>
    <mergeCell ref="BG64:BG65"/>
    <mergeCell ref="BJ64:BJ65"/>
    <mergeCell ref="BM64:BM65"/>
    <mergeCell ref="BP64:BP65"/>
    <mergeCell ref="BS64:BS65"/>
    <mergeCell ref="A96:CS96"/>
    <mergeCell ref="T64:T65"/>
    <mergeCell ref="AU64:AU65"/>
    <mergeCell ref="BD64:BD65"/>
    <mergeCell ref="W64:W65"/>
    <mergeCell ref="Z64:Z65"/>
    <mergeCell ref="AC64:AC65"/>
    <mergeCell ref="AF64:AF65"/>
    <mergeCell ref="AI64:AI65"/>
    <mergeCell ref="A74:B74"/>
    <mergeCell ref="C74:CP76"/>
    <mergeCell ref="BM55:BM56"/>
    <mergeCell ref="W55:W56"/>
    <mergeCell ref="Z55:Z56"/>
    <mergeCell ref="AI55:AI56"/>
    <mergeCell ref="AX55:AX56"/>
    <mergeCell ref="CP55:CP56"/>
    <mergeCell ref="A55:A56"/>
    <mergeCell ref="B55:D55"/>
    <mergeCell ref="CB55:CB56"/>
    <mergeCell ref="CF55:CF56"/>
    <mergeCell ref="CH55:CH56"/>
    <mergeCell ref="CJ55:CJ56"/>
    <mergeCell ref="AL64:AL65"/>
    <mergeCell ref="I64:I65"/>
    <mergeCell ref="T55:T56"/>
    <mergeCell ref="BV55:BV56"/>
    <mergeCell ref="BP55:BP56"/>
    <mergeCell ref="BS55:BS56"/>
    <mergeCell ref="BJ55:BJ56"/>
    <mergeCell ref="BG55:BG56"/>
    <mergeCell ref="BA55:BA56"/>
    <mergeCell ref="C60:D60"/>
    <mergeCell ref="A11:B11"/>
    <mergeCell ref="T23:CP23"/>
    <mergeCell ref="T25:CP25"/>
    <mergeCell ref="T27:CP27"/>
    <mergeCell ref="T29:CP29"/>
    <mergeCell ref="T21:CP21"/>
    <mergeCell ref="T22:CP22"/>
    <mergeCell ref="T20:CP20"/>
    <mergeCell ref="T18:CP18"/>
    <mergeCell ref="T17:CP17"/>
    <mergeCell ref="T19:CP19"/>
  </mergeCells>
  <dataValidations count="11">
    <dataValidation type="list" allowBlank="1" showInputMessage="1" showErrorMessage="1" sqref="AL43:AL48" xr:uid="{0E7F92F7-A94D-40B2-982D-53D34F97DB5F}">
      <formula1>$AL$43:$AL$48</formula1>
    </dataValidation>
    <dataValidation type="list" allowBlank="1" showInputMessage="1" showErrorMessage="1" sqref="AL66:AL70 AL62" xr:uid="{01986CEE-2CED-45E2-A350-BA0A8ACEBC1F}">
      <formula1>$AL$42:$AL$48</formula1>
    </dataValidation>
    <dataValidation type="list" allowBlank="1" showInputMessage="1" showErrorMessage="1" error="0 = wird nicht benötigt_x000a_1 = wird benötigt" sqref="T57:T62 BJ57:BJ62 CL66:CL70 CJ66:CJ70 CH66:CH70 CF66:CF70 AI66:AI70 BM66:BM70 CB66:CB70 BY66:BY70 BV66:BV70 BS66:BS70 BP66:BP70 CN66:CN70 BD66:BD70 BA66:BA70 AX66:AX70 AU66:AU70 AR66:AR70 AO66:AO70 CP66:CP70 T66:T70 AF66:AF70 AC66:AC70 Z66:Z70 BA57:BA62 CN57:CN62 W57:W62 CL57:CL62 CF57:CF62 CH57:CH62 CB57:CB62 CD57:CD62 BY57:BY62 BV57:BV62 BS57:BS62 BP57:BP62 BM57:BM62 CD66:CD70 BD57:BD62 CP57:CP62 AX57:AX62 AU57:AU62 AR57:AR62 AO57:AO62 AI57:AI62 AF57:AF62 AC57:AC62 Z57:Z62 W66:W70 CJ57:CJ62" xr:uid="{F52741ED-1298-4C04-8CF9-2928239E0CCC}">
      <formula1>$T$48:$T$49</formula1>
    </dataValidation>
    <dataValidation type="list" allowBlank="1" showInputMessage="1" showErrorMessage="1" error="0 = wird nicht benötigt_x000a_1 = wird benötigt" sqref="BJ66:BJ70 BG62" xr:uid="{1F34D143-7960-4898-A753-87C684257872}">
      <formula1>$BS$42:$BS$51</formula1>
    </dataValidation>
    <dataValidation type="list" allowBlank="1" showInputMessage="1" showErrorMessage="1" error="0 bis 9 möglich" sqref="BG57:BG61 BG66:BG70" xr:uid="{0EA548EF-6C89-4D17-A5DB-5A9D12EE9D71}">
      <formula1>$BS$42:$BS$51</formula1>
    </dataValidation>
    <dataValidation type="time" operator="lessThan" allowBlank="1" showInputMessage="1" showErrorMessage="1" error="Von mus kleiner sein als Bis" sqref="D62" xr:uid="{9A566C71-761D-4E79-8666-F61ADF9BDEC3}">
      <formula1>E62</formula1>
    </dataValidation>
    <dataValidation type="time" operator="lessThan" allowBlank="1" showInputMessage="1" showErrorMessage="1" error="Von mus kleiner sein als Bis" sqref="C62" xr:uid="{2151E4F8-E14A-4714-9C50-9FD05A75E75A}">
      <formula1>#REF!</formula1>
    </dataValidation>
    <dataValidation type="time" operator="greaterThan" allowBlank="1" showInputMessage="1" showErrorMessage="1" error="Bis mus grösser sein als Von" sqref="H60:H62" xr:uid="{0FA57FA9-3C38-4A45-A11D-9AA6B41DAEA5}">
      <formula1>E60</formula1>
    </dataValidation>
    <dataValidation type="time" operator="greaterThan" allowBlank="1" showInputMessage="1" showErrorMessage="1" error="Bis mus grösser sein als Von" sqref="E60:F62" xr:uid="{4B2CEC12-E376-4D93-9E21-C83C3FD4AE6B}">
      <formula1>D60</formula1>
    </dataValidation>
    <dataValidation type="time" operator="greaterThan" allowBlank="1" showInputMessage="1" showErrorMessage="1" error="Bis mus grösser sein als Von" sqref="G60:G62" xr:uid="{6D5102F8-9085-475F-A094-36EE4DF3D6FC}">
      <formula1>E60</formula1>
    </dataValidation>
    <dataValidation type="list" allowBlank="1" showInputMessage="1" showErrorMessage="1" error="Max. 6" sqref="AL57:AL61" xr:uid="{6E7A830B-0CDF-45CB-BC9C-9255932B706D}">
      <formula1>$AL$42:$AL$48</formula1>
    </dataValidation>
  </dataValidations>
  <hyperlinks>
    <hyperlink ref="A127" r:id="rId1" xr:uid="{49614F33-BC34-452C-B708-71E275EC2722}"/>
  </hyperlinks>
  <pageMargins left="0.9055118110236221" right="0.70866141732283472" top="0.39370078740157483" bottom="0.78740157480314965" header="0.31496062992125984" footer="0.31496062992125984"/>
  <pageSetup paperSize="9" scale="65" orientation="portrait" r:id="rId2"/>
  <headerFooter differentFirst="1">
    <oddFooter>&amp;L&amp;"Arial,Standard"Die Hauswartung ist ein Bereich der Abteilung Bau&amp;C&amp;"Arial,Standard"Version 1.2&amp;R&amp;"Arial,Standard"2 von 2</oddFooter>
    <firstHeader xml:space="preserve">&amp;C&amp;"Arial,Standard"&amp;14   </firstHeader>
    <firstFooter>&amp;L&amp;"Arial,Standard"Die Hauswartung ist ein Bereich der Abteilung Bau&amp;C&amp;"Arial,Standard"Version 1.2&amp;R&amp;"Arial,Standard"1 von 2</firstFooter>
  </headerFooter>
  <rowBreaks count="1" manualBreakCount="1">
    <brk id="7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64" r:id="rId5" name="Check Box 16">
              <controlPr locked="0" defaultSize="0" autoFill="0" autoLine="0" autoPict="0">
                <anchor moveWithCells="1">
                  <from>
                    <xdr:col>3</xdr:col>
                    <xdr:colOff>19050</xdr:colOff>
                    <xdr:row>33</xdr:row>
                    <xdr:rowOff>9525</xdr:rowOff>
                  </from>
                  <to>
                    <xdr:col>19</xdr:col>
                    <xdr:colOff>19050</xdr:colOff>
                    <xdr:row>34</xdr:row>
                    <xdr:rowOff>19050</xdr:rowOff>
                  </to>
                </anchor>
              </controlPr>
            </control>
          </mc:Choice>
        </mc:AlternateContent>
        <mc:AlternateContent xmlns:mc="http://schemas.openxmlformats.org/markup-compatibility/2006">
          <mc:Choice Requires="x14">
            <control shapeId="2066" r:id="rId6" name="Check Box 18">
              <controlPr locked="0" defaultSize="0" autoFill="0" autoLine="0" autoPict="0">
                <anchor moveWithCells="1">
                  <from>
                    <xdr:col>3</xdr:col>
                    <xdr:colOff>19050</xdr:colOff>
                    <xdr:row>34</xdr:row>
                    <xdr:rowOff>0</xdr:rowOff>
                  </from>
                  <to>
                    <xdr:col>4</xdr:col>
                    <xdr:colOff>0</xdr:colOff>
                    <xdr:row>35</xdr:row>
                    <xdr:rowOff>19050</xdr:rowOff>
                  </to>
                </anchor>
              </controlPr>
            </control>
          </mc:Choice>
        </mc:AlternateContent>
        <mc:AlternateContent xmlns:mc="http://schemas.openxmlformats.org/markup-compatibility/2006">
          <mc:Choice Requires="x14">
            <control shapeId="2067" r:id="rId7" name="Check Box 19">
              <controlPr locked="0" defaultSize="0" autoFill="0" autoLine="0" autoPict="0">
                <anchor moveWithCells="1">
                  <from>
                    <xdr:col>3</xdr:col>
                    <xdr:colOff>19050</xdr:colOff>
                    <xdr:row>35</xdr:row>
                    <xdr:rowOff>9525</xdr:rowOff>
                  </from>
                  <to>
                    <xdr:col>19</xdr:col>
                    <xdr:colOff>9525</xdr:colOff>
                    <xdr:row>36</xdr:row>
                    <xdr:rowOff>19050</xdr:rowOff>
                  </to>
                </anchor>
              </controlPr>
            </control>
          </mc:Choice>
        </mc:AlternateContent>
        <mc:AlternateContent xmlns:mc="http://schemas.openxmlformats.org/markup-compatibility/2006">
          <mc:Choice Requires="x14">
            <control shapeId="2068" r:id="rId8" name="Check Box 20">
              <controlPr locked="0" defaultSize="0" autoFill="0" autoLine="0" autoPict="0">
                <anchor moveWithCells="1">
                  <from>
                    <xdr:col>3</xdr:col>
                    <xdr:colOff>19050</xdr:colOff>
                    <xdr:row>36</xdr:row>
                    <xdr:rowOff>0</xdr:rowOff>
                  </from>
                  <to>
                    <xdr:col>4</xdr:col>
                    <xdr:colOff>0</xdr:colOff>
                    <xdr:row>37</xdr:row>
                    <xdr:rowOff>19050</xdr:rowOff>
                  </to>
                </anchor>
              </controlPr>
            </control>
          </mc:Choice>
        </mc:AlternateContent>
        <mc:AlternateContent xmlns:mc="http://schemas.openxmlformats.org/markup-compatibility/2006">
          <mc:Choice Requires="x14">
            <control shapeId="2069" r:id="rId9" name="Check Box 21">
              <controlPr locked="0" defaultSize="0" autoFill="0" autoLine="0" autoPict="0">
                <anchor moveWithCells="1">
                  <from>
                    <xdr:col>3</xdr:col>
                    <xdr:colOff>19050</xdr:colOff>
                    <xdr:row>36</xdr:row>
                    <xdr:rowOff>9525</xdr:rowOff>
                  </from>
                  <to>
                    <xdr:col>19</xdr:col>
                    <xdr:colOff>9525</xdr:colOff>
                    <xdr:row>37</xdr:row>
                    <xdr:rowOff>19050</xdr:rowOff>
                  </to>
                </anchor>
              </controlPr>
            </control>
          </mc:Choice>
        </mc:AlternateContent>
        <mc:AlternateContent xmlns:mc="http://schemas.openxmlformats.org/markup-compatibility/2006">
          <mc:Choice Requires="x14">
            <control shapeId="2075" r:id="rId10" name="Check Box 27">
              <controlPr locked="0" defaultSize="0" autoFill="0" autoLine="0" autoPict="0">
                <anchor moveWithCells="1">
                  <from>
                    <xdr:col>3</xdr:col>
                    <xdr:colOff>19050</xdr:colOff>
                    <xdr:row>36</xdr:row>
                    <xdr:rowOff>171450</xdr:rowOff>
                  </from>
                  <to>
                    <xdr:col>4</xdr:col>
                    <xdr:colOff>0</xdr:colOff>
                    <xdr:row>38</xdr:row>
                    <xdr:rowOff>9525</xdr:rowOff>
                  </to>
                </anchor>
              </controlPr>
            </control>
          </mc:Choice>
        </mc:AlternateContent>
        <mc:AlternateContent xmlns:mc="http://schemas.openxmlformats.org/markup-compatibility/2006">
          <mc:Choice Requires="x14">
            <control shapeId="2076" r:id="rId11" name="Check Box 28">
              <controlPr locked="0" defaultSize="0" autoFill="0" autoLine="0" autoPict="0">
                <anchor moveWithCells="1">
                  <from>
                    <xdr:col>3</xdr:col>
                    <xdr:colOff>19050</xdr:colOff>
                    <xdr:row>39</xdr:row>
                    <xdr:rowOff>0</xdr:rowOff>
                  </from>
                  <to>
                    <xdr:col>4</xdr:col>
                    <xdr:colOff>0</xdr:colOff>
                    <xdr:row>40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Reservationsformular</vt:lpstr>
      <vt:lpstr>Reservationsformular!Druckbereich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Steiner Sebastian</dc:creator>
  <cp:lastModifiedBy>Steiner Sebastian</cp:lastModifiedBy>
  <cp:lastPrinted>2023-12-15T08:05:26Z</cp:lastPrinted>
  <dcterms:created xsi:type="dcterms:W3CDTF">2020-03-09T12:51:59Z</dcterms:created>
  <dcterms:modified xsi:type="dcterms:W3CDTF">2026-03-26T07:15:10Z</dcterms:modified>
</cp:coreProperties>
</file>